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7.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8.xml" ContentType="application/vnd.openxmlformats-officedocument.drawing+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9.xml" ContentType="application/vnd.openxmlformats-officedocument.drawing+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0.xml" ContentType="application/vnd.openxmlformats-officedocument.drawing+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1.xml" ContentType="application/vnd.openxmlformats-officedocument.drawing+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2.xml" ContentType="application/vnd.openxmlformats-officedocument.drawing+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3.xml" ContentType="application/vnd.openxmlformats-officedocument.drawing+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4.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5.xml" ContentType="application/vnd.openxmlformats-officedocument.drawing+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6.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7.xml" ContentType="application/vnd.openxmlformats-officedocument.drawing+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8.xml" ContentType="application/vnd.openxmlformats-officedocument.drawing+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9.xml" ContentType="application/vnd.openxmlformats-officedocument.drawing+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0.xml" ContentType="application/vnd.openxmlformats-officedocument.drawing+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1.xml" ContentType="application/vnd.openxmlformats-officedocument.drawing+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2.xml" ContentType="application/vnd.openxmlformats-officedocument.drawing+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charts/chart31.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3.xml" ContentType="application/vnd.openxmlformats-officedocument.drawing+xml"/>
  <Override PartName="/xl/charts/chart32.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4.xml" ContentType="application/vnd.openxmlformats-officedocument.drawing+xml"/>
  <Override PartName="/xl/charts/chartEx1.xml" ContentType="application/vnd.ms-office.chartex+xml"/>
  <Override PartName="/xl/charts/style32.xml" ContentType="application/vnd.ms-office.chartstyle+xml"/>
  <Override PartName="/xl/charts/colors32.xml" ContentType="application/vnd.ms-office.chartcolorstyle+xml"/>
  <Override PartName="/xl/charts/chartEx2.xml" ContentType="application/vnd.ms-office.chartex+xml"/>
  <Override PartName="/xl/charts/style33.xml" ContentType="application/vnd.ms-office.chartstyle+xml"/>
  <Override PartName="/xl/charts/colors33.xml" ContentType="application/vnd.ms-office.chartcolorstyle+xml"/>
  <Override PartName="/xl/charts/chartEx3.xml" ContentType="application/vnd.ms-office.chartex+xml"/>
  <Override PartName="/xl/charts/style34.xml" ContentType="application/vnd.ms-office.chartstyle+xml"/>
  <Override PartName="/xl/charts/colors34.xml" ContentType="application/vnd.ms-office.chartcolorstyle+xml"/>
  <Override PartName="/xl/charts/chartEx4.xml" ContentType="application/vnd.ms-office.chartex+xml"/>
  <Override PartName="/xl/charts/style35.xml" ContentType="application/vnd.ms-office.chartstyle+xml"/>
  <Override PartName="/xl/charts/colors35.xml" ContentType="application/vnd.ms-office.chartcolorstyle+xml"/>
  <Override PartName="/xl/drawings/drawing25.xml" ContentType="application/vnd.openxmlformats-officedocument.drawing+xml"/>
  <Override PartName="/xl/charts/chart33.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6.xml" ContentType="application/vnd.openxmlformats-officedocument.drawing+xml"/>
  <Override PartName="/xl/charts/chart34.xml" ContentType="application/vnd.openxmlformats-officedocument.drawingml.chart+xml"/>
  <Override PartName="/xl/charts/style37.xml" ContentType="application/vnd.ms-office.chartstyle+xml"/>
  <Override PartName="/xl/charts/colors37.xml" ContentType="application/vnd.ms-office.chartcolorstyle+xml"/>
  <Override PartName="/xl/charts/chart35.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27.xml" ContentType="application/vnd.openxmlformats-officedocument.drawing+xml"/>
  <Override PartName="/xl/charts/chart36.xml" ContentType="application/vnd.openxmlformats-officedocument.drawingml.chart+xml"/>
  <Override PartName="/xl/charts/style39.xml" ContentType="application/vnd.ms-office.chartstyle+xml"/>
  <Override PartName="/xl/charts/colors39.xml" ContentType="application/vnd.ms-office.chartcolorstyle+xml"/>
  <Override PartName="/xl/charts/chart37.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28.xml" ContentType="application/vnd.openxmlformats-officedocument.drawing+xml"/>
  <Override PartName="/xl/charts/chart38.xml" ContentType="application/vnd.openxmlformats-officedocument.drawingml.chart+xml"/>
  <Override PartName="/xl/charts/style41.xml" ContentType="application/vnd.ms-office.chartstyle+xml"/>
  <Override PartName="/xl/charts/colors41.xml" ContentType="application/vnd.ms-office.chartcolorstyle+xml"/>
  <Override PartName="/xl/charts/chart39.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29.xml" ContentType="application/vnd.openxmlformats-officedocument.drawing+xml"/>
  <Override PartName="/xl/charts/chart40.xml" ContentType="application/vnd.openxmlformats-officedocument.drawingml.chart+xml"/>
  <Override PartName="/xl/charts/style43.xml" ContentType="application/vnd.ms-office.chartstyle+xml"/>
  <Override PartName="/xl/charts/colors43.xml" ContentType="application/vnd.ms-office.chartcolorstyle+xml"/>
  <Override PartName="/xl/charts/chart41.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30.xml" ContentType="application/vnd.openxmlformats-officedocument.drawing+xml"/>
  <Override PartName="/xl/charts/chart42.xml" ContentType="application/vnd.openxmlformats-officedocument.drawingml.chart+xml"/>
  <Override PartName="/xl/charts/style45.xml" ContentType="application/vnd.ms-office.chartstyle+xml"/>
  <Override PartName="/xl/charts/colors45.xml" ContentType="application/vnd.ms-office.chartcolorstyle+xml"/>
  <Override PartName="/xl/charts/chart43.xml" ContentType="application/vnd.openxmlformats-officedocument.drawingml.chart+xml"/>
  <Override PartName="/xl/charts/style46.xml" ContentType="application/vnd.ms-office.chartstyle+xml"/>
  <Override PartName="/xl/charts/colors4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
    </mc:Choice>
  </mc:AlternateContent>
  <xr:revisionPtr revIDLastSave="0" documentId="13_ncr:1_{10232DA0-614C-4F85-AAEF-F0155AE633AA}" xr6:coauthVersionLast="47" xr6:coauthVersionMax="47" xr10:uidLastSave="{00000000-0000-0000-0000-000000000000}"/>
  <bookViews>
    <workbookView xWindow="32880" yWindow="0" windowWidth="23475" windowHeight="15240" xr2:uid="{CADAE60C-A23C-41E8-A801-762EF387FE48}"/>
  </bookViews>
  <sheets>
    <sheet name="Contents" sheetId="47" r:id="rId1"/>
    <sheet name="Table 1" sheetId="45" r:id="rId2"/>
    <sheet name="Table 2" sheetId="46" r:id="rId3"/>
    <sheet name="Chart 1" sheetId="4" r:id="rId4"/>
    <sheet name="Chart 2" sheetId="5" r:id="rId5"/>
    <sheet name="Chart 3" sheetId="6" r:id="rId6"/>
    <sheet name="Chart 4" sheetId="9" r:id="rId7"/>
    <sheet name="Chart 5" sheetId="10" r:id="rId8"/>
    <sheet name="Chart 6" sheetId="11" r:id="rId9"/>
    <sheet name="Chart 7" sheetId="12" r:id="rId10"/>
    <sheet name="Chart 8" sheetId="13" r:id="rId11"/>
    <sheet name="Chart 9" sheetId="14" r:id="rId12"/>
    <sheet name="Chart 10" sheetId="15" r:id="rId13"/>
    <sheet name="Chart 11" sheetId="16" r:id="rId14"/>
    <sheet name="Chart 12" sheetId="17" r:id="rId15"/>
    <sheet name="Chart 13" sheetId="18" r:id="rId16"/>
    <sheet name="Chart 14" sheetId="19" r:id="rId17"/>
    <sheet name="Chart 15" sheetId="20" r:id="rId18"/>
    <sheet name="Chart 16" sheetId="21" r:id="rId19"/>
    <sheet name="Chart 17" sheetId="22" r:id="rId20"/>
    <sheet name="Chart 18" sheetId="23" r:id="rId21"/>
    <sheet name="Chart 19" sheetId="24" r:id="rId22"/>
    <sheet name="Chart 20" sheetId="25" r:id="rId23"/>
    <sheet name="Chart 21" sheetId="26" r:id="rId24"/>
    <sheet name="Chart 22" sheetId="27" r:id="rId25"/>
    <sheet name="Chart 23" sheetId="28" r:id="rId26"/>
    <sheet name="Chart 24" sheetId="29" r:id="rId27"/>
    <sheet name="Chart 25" sheetId="32" r:id="rId28"/>
    <sheet name="Chart 26" sheetId="33" r:id="rId29"/>
    <sheet name="Chart 27" sheetId="36" r:id="rId30"/>
    <sheet name="Chart 28" sheetId="37" r:id="rId31"/>
    <sheet name="Chart 29" sheetId="38" r:id="rId32"/>
    <sheet name="Chart 30" sheetId="39" r:id="rId33"/>
    <sheet name="Appendix Table 1" sheetId="40" r:id="rId34"/>
    <sheet name="Appendix Table 2" sheetId="41" r:id="rId35"/>
    <sheet name="Appendix Table 3" sheetId="42" r:id="rId36"/>
    <sheet name="Appendix Table 4" sheetId="43" r:id="rId37"/>
    <sheet name="Appendix Table 5" sheetId="44"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d" localSheetId="3">#REF!</definedName>
    <definedName name="\d" localSheetId="12">#REF!</definedName>
    <definedName name="\d" localSheetId="13">#REF!</definedName>
    <definedName name="\d" localSheetId="14">[1]PYRAMID!#REF!</definedName>
    <definedName name="\d" localSheetId="15">#REF!</definedName>
    <definedName name="\d" localSheetId="16">#REF!</definedName>
    <definedName name="\d" localSheetId="19">#REF!</definedName>
    <definedName name="\d" localSheetId="4">#REF!</definedName>
    <definedName name="\d" localSheetId="23">[1]PYRAMID!#REF!</definedName>
    <definedName name="\d" localSheetId="5">#REF!</definedName>
    <definedName name="\d" localSheetId="9">#REF!</definedName>
    <definedName name="\d" localSheetId="10">#REF!</definedName>
    <definedName name="\d" localSheetId="11">#REF!</definedName>
    <definedName name="\d" localSheetId="2">#REF!</definedName>
    <definedName name="\d">#REF!</definedName>
    <definedName name="\d2">[1]PYRAMID!#REF!</definedName>
    <definedName name="\g" localSheetId="3">#REF!</definedName>
    <definedName name="\g" localSheetId="12">#REF!</definedName>
    <definedName name="\g" localSheetId="13">#REF!</definedName>
    <definedName name="\g" localSheetId="14">[1]PYRAMID!#REF!</definedName>
    <definedName name="\g" localSheetId="15">#REF!</definedName>
    <definedName name="\g" localSheetId="16">#REF!</definedName>
    <definedName name="\g" localSheetId="19">#REF!</definedName>
    <definedName name="\g" localSheetId="4">#REF!</definedName>
    <definedName name="\g" localSheetId="23">[1]PYRAMID!#REF!</definedName>
    <definedName name="\g" localSheetId="5">#REF!</definedName>
    <definedName name="\g" localSheetId="9">#REF!</definedName>
    <definedName name="\g" localSheetId="10">#REF!</definedName>
    <definedName name="\g" localSheetId="11">#REF!</definedName>
    <definedName name="\g" localSheetId="2">#REF!</definedName>
    <definedName name="\g">#REF!</definedName>
    <definedName name="\h" localSheetId="3">#REF!</definedName>
    <definedName name="\h" localSheetId="12">#REF!</definedName>
    <definedName name="\h" localSheetId="13">#REF!</definedName>
    <definedName name="\h" localSheetId="14">[1]PYRAMID!#REF!</definedName>
    <definedName name="\h" localSheetId="15">#REF!</definedName>
    <definedName name="\h" localSheetId="16">#REF!</definedName>
    <definedName name="\h" localSheetId="19">#REF!</definedName>
    <definedName name="\h" localSheetId="4">#REF!</definedName>
    <definedName name="\h" localSheetId="23">[1]PYRAMID!#REF!</definedName>
    <definedName name="\h" localSheetId="5">#REF!</definedName>
    <definedName name="\h" localSheetId="9">#REF!</definedName>
    <definedName name="\h" localSheetId="10">#REF!</definedName>
    <definedName name="\h" localSheetId="11">#REF!</definedName>
    <definedName name="\h" localSheetId="2">#REF!</definedName>
    <definedName name="\h">#REF!</definedName>
    <definedName name="\m" localSheetId="3">#REF!</definedName>
    <definedName name="\m" localSheetId="12">#REF!</definedName>
    <definedName name="\m" localSheetId="13">#REF!</definedName>
    <definedName name="\m" localSheetId="14">[1]PYRAMID!#REF!</definedName>
    <definedName name="\m" localSheetId="15">#REF!</definedName>
    <definedName name="\m" localSheetId="16">#REF!</definedName>
    <definedName name="\m" localSheetId="19">#REF!</definedName>
    <definedName name="\m" localSheetId="4">#REF!</definedName>
    <definedName name="\m" localSheetId="23">[1]PYRAMID!#REF!</definedName>
    <definedName name="\m" localSheetId="5">#REF!</definedName>
    <definedName name="\m" localSheetId="9">#REF!</definedName>
    <definedName name="\m" localSheetId="10">#REF!</definedName>
    <definedName name="\m" localSheetId="11">#REF!</definedName>
    <definedName name="\m" localSheetId="2">#REF!</definedName>
    <definedName name="\m">#REF!</definedName>
    <definedName name="\s" localSheetId="3">#REF!</definedName>
    <definedName name="\s" localSheetId="12">#REF!</definedName>
    <definedName name="\s" localSheetId="13">#REF!</definedName>
    <definedName name="\s" localSheetId="14">[1]PYRAMID!#REF!</definedName>
    <definedName name="\s" localSheetId="15">#REF!</definedName>
    <definedName name="\s" localSheetId="16">#REF!</definedName>
    <definedName name="\s" localSheetId="19">#REF!</definedName>
    <definedName name="\s" localSheetId="4">#REF!</definedName>
    <definedName name="\s" localSheetId="23">[1]PYRAMID!#REF!</definedName>
    <definedName name="\s" localSheetId="5">#REF!</definedName>
    <definedName name="\s" localSheetId="9">#REF!</definedName>
    <definedName name="\s" localSheetId="10">#REF!</definedName>
    <definedName name="\s" localSheetId="11">#REF!</definedName>
    <definedName name="\s" localSheetId="2">#REF!</definedName>
    <definedName name="\s">#REF!</definedName>
    <definedName name="________occ1" localSheetId="3">#REF!</definedName>
    <definedName name="________occ1" localSheetId="12">#REF!</definedName>
    <definedName name="________occ1" localSheetId="13">#REF!</definedName>
    <definedName name="________occ1" localSheetId="14">[2]Occupation!$A$17</definedName>
    <definedName name="________occ1" localSheetId="15">#REF!</definedName>
    <definedName name="________occ1" localSheetId="16">#REF!</definedName>
    <definedName name="________occ1" localSheetId="19">#REF!</definedName>
    <definedName name="________occ1" localSheetId="4">#REF!</definedName>
    <definedName name="________occ1" localSheetId="23">[2]Occupation!$A$17</definedName>
    <definedName name="________occ1" localSheetId="5">#REF!</definedName>
    <definedName name="________occ1" localSheetId="9">#REF!</definedName>
    <definedName name="________occ1" localSheetId="10">#REF!</definedName>
    <definedName name="________occ1" localSheetId="11">#REF!</definedName>
    <definedName name="________occ1" localSheetId="2">#REF!</definedName>
    <definedName name="________occ1">#REF!</definedName>
    <definedName name="________occ2" localSheetId="3">#REF!</definedName>
    <definedName name="________occ2" localSheetId="12">#REF!</definedName>
    <definedName name="________occ2" localSheetId="13">#REF!</definedName>
    <definedName name="________occ2" localSheetId="14">[2]Occupation!$A$33</definedName>
    <definedName name="________occ2" localSheetId="15">#REF!</definedName>
    <definedName name="________occ2" localSheetId="16">#REF!</definedName>
    <definedName name="________occ2" localSheetId="19">#REF!</definedName>
    <definedName name="________occ2" localSheetId="4">#REF!</definedName>
    <definedName name="________occ2" localSheetId="23">[2]Occupation!$A$33</definedName>
    <definedName name="________occ2" localSheetId="5">#REF!</definedName>
    <definedName name="________occ2" localSheetId="9">#REF!</definedName>
    <definedName name="________occ2" localSheetId="10">#REF!</definedName>
    <definedName name="________occ2" localSheetId="11">#REF!</definedName>
    <definedName name="________occ2" localSheetId="2">#REF!</definedName>
    <definedName name="________occ2">#REF!</definedName>
    <definedName name="_______occ1" localSheetId="3">#REF!</definedName>
    <definedName name="_______occ1" localSheetId="12">#REF!</definedName>
    <definedName name="_______occ1" localSheetId="13">#REF!</definedName>
    <definedName name="_______occ1" localSheetId="14">[2]Occupation!$A$17</definedName>
    <definedName name="_______occ1" localSheetId="15">#REF!</definedName>
    <definedName name="_______occ1" localSheetId="16">#REF!</definedName>
    <definedName name="_______occ1" localSheetId="19">#REF!</definedName>
    <definedName name="_______occ1" localSheetId="4">#REF!</definedName>
    <definedName name="_______occ1" localSheetId="23">[2]Occupation!$A$17</definedName>
    <definedName name="_______occ1" localSheetId="5">#REF!</definedName>
    <definedName name="_______occ1" localSheetId="9">#REF!</definedName>
    <definedName name="_______occ1" localSheetId="10">#REF!</definedName>
    <definedName name="_______occ1" localSheetId="11">#REF!</definedName>
    <definedName name="_______occ1" localSheetId="2">#REF!</definedName>
    <definedName name="_______occ1">#REF!</definedName>
    <definedName name="_______occ2" localSheetId="3">#REF!</definedName>
    <definedName name="_______occ2" localSheetId="12">#REF!</definedName>
    <definedName name="_______occ2" localSheetId="13">#REF!</definedName>
    <definedName name="_______occ2" localSheetId="14">[2]Occupation!$A$33</definedName>
    <definedName name="_______occ2" localSheetId="15">#REF!</definedName>
    <definedName name="_______occ2" localSheetId="16">#REF!</definedName>
    <definedName name="_______occ2" localSheetId="19">#REF!</definedName>
    <definedName name="_______occ2" localSheetId="4">#REF!</definedName>
    <definedName name="_______occ2" localSheetId="23">[2]Occupation!$A$33</definedName>
    <definedName name="_______occ2" localSheetId="5">#REF!</definedName>
    <definedName name="_______occ2" localSheetId="9">#REF!</definedName>
    <definedName name="_______occ2" localSheetId="10">#REF!</definedName>
    <definedName name="_______occ2" localSheetId="11">#REF!</definedName>
    <definedName name="_______occ2" localSheetId="2">#REF!</definedName>
    <definedName name="_______occ2">#REF!</definedName>
    <definedName name="______occ1" localSheetId="3">#REF!</definedName>
    <definedName name="______occ1" localSheetId="12">#REF!</definedName>
    <definedName name="______occ1" localSheetId="13">#REF!</definedName>
    <definedName name="______occ1" localSheetId="14">[2]Occupation!$A$17</definedName>
    <definedName name="______occ1" localSheetId="15">#REF!</definedName>
    <definedName name="______occ1" localSheetId="16">#REF!</definedName>
    <definedName name="______occ1" localSheetId="19">#REF!</definedName>
    <definedName name="______occ1" localSheetId="4">#REF!</definedName>
    <definedName name="______occ1" localSheetId="23">[2]Occupation!$A$17</definedName>
    <definedName name="______occ1" localSheetId="5">#REF!</definedName>
    <definedName name="______occ1" localSheetId="9">#REF!</definedName>
    <definedName name="______occ1" localSheetId="10">#REF!</definedName>
    <definedName name="______occ1" localSheetId="11">#REF!</definedName>
    <definedName name="______occ1" localSheetId="2">#REF!</definedName>
    <definedName name="______occ1">#REF!</definedName>
    <definedName name="______occ2" localSheetId="3">#REF!</definedName>
    <definedName name="______occ2" localSheetId="12">#REF!</definedName>
    <definedName name="______occ2" localSheetId="13">#REF!</definedName>
    <definedName name="______occ2" localSheetId="14">[2]Occupation!$A$33</definedName>
    <definedName name="______occ2" localSheetId="15">#REF!</definedName>
    <definedName name="______occ2" localSheetId="16">#REF!</definedName>
    <definedName name="______occ2" localSheetId="19">#REF!</definedName>
    <definedName name="______occ2" localSheetId="4">#REF!</definedName>
    <definedName name="______occ2" localSheetId="23">[2]Occupation!$A$33</definedName>
    <definedName name="______occ2" localSheetId="5">#REF!</definedName>
    <definedName name="______occ2" localSheetId="9">#REF!</definedName>
    <definedName name="______occ2" localSheetId="10">#REF!</definedName>
    <definedName name="______occ2" localSheetId="11">#REF!</definedName>
    <definedName name="______occ2" localSheetId="2">#REF!</definedName>
    <definedName name="______occ2">#REF!</definedName>
    <definedName name="_____occ1" localSheetId="3">#REF!</definedName>
    <definedName name="_____occ1" localSheetId="12">#REF!</definedName>
    <definedName name="_____occ1" localSheetId="13">#REF!</definedName>
    <definedName name="_____occ1" localSheetId="14">[2]Occupation!$A$17</definedName>
    <definedName name="_____occ1" localSheetId="15">#REF!</definedName>
    <definedName name="_____occ1" localSheetId="16">#REF!</definedName>
    <definedName name="_____occ1" localSheetId="19">#REF!</definedName>
    <definedName name="_____occ1" localSheetId="4">#REF!</definedName>
    <definedName name="_____occ1" localSheetId="23">[2]Occupation!$A$17</definedName>
    <definedName name="_____occ1" localSheetId="5">#REF!</definedName>
    <definedName name="_____occ1" localSheetId="9">#REF!</definedName>
    <definedName name="_____occ1" localSheetId="10">#REF!</definedName>
    <definedName name="_____occ1" localSheetId="11">#REF!</definedName>
    <definedName name="_____occ1" localSheetId="2">#REF!</definedName>
    <definedName name="_____occ1">#REF!</definedName>
    <definedName name="_____occ2" localSheetId="3">#REF!</definedName>
    <definedName name="_____occ2" localSheetId="12">#REF!</definedName>
    <definedName name="_____occ2" localSheetId="13">#REF!</definedName>
    <definedName name="_____occ2" localSheetId="14">[2]Occupation!$A$33</definedName>
    <definedName name="_____occ2" localSheetId="15">#REF!</definedName>
    <definedName name="_____occ2" localSheetId="16">#REF!</definedName>
    <definedName name="_____occ2" localSheetId="19">#REF!</definedName>
    <definedName name="_____occ2" localSheetId="4">#REF!</definedName>
    <definedName name="_____occ2" localSheetId="23">[2]Occupation!$A$33</definedName>
    <definedName name="_____occ2" localSheetId="5">#REF!</definedName>
    <definedName name="_____occ2" localSheetId="9">#REF!</definedName>
    <definedName name="_____occ2" localSheetId="10">#REF!</definedName>
    <definedName name="_____occ2" localSheetId="11">#REF!</definedName>
    <definedName name="_____occ2" localSheetId="2">#REF!</definedName>
    <definedName name="_____occ2">#REF!</definedName>
    <definedName name="____occ1" localSheetId="3">#REF!</definedName>
    <definedName name="____occ1" localSheetId="12">#REF!</definedName>
    <definedName name="____occ1" localSheetId="13">#REF!</definedName>
    <definedName name="____occ1" localSheetId="14">[2]Occupation!$A$17</definedName>
    <definedName name="____occ1" localSheetId="15">#REF!</definedName>
    <definedName name="____occ1" localSheetId="16">#REF!</definedName>
    <definedName name="____occ1" localSheetId="19">#REF!</definedName>
    <definedName name="____occ1" localSheetId="4">#REF!</definedName>
    <definedName name="____occ1" localSheetId="23">[2]Occupation!$A$17</definedName>
    <definedName name="____occ1" localSheetId="5">#REF!</definedName>
    <definedName name="____occ1" localSheetId="9">#REF!</definedName>
    <definedName name="____occ1" localSheetId="10">#REF!</definedName>
    <definedName name="____occ1" localSheetId="11">#REF!</definedName>
    <definedName name="____occ1" localSheetId="2">#REF!</definedName>
    <definedName name="____occ1">#REF!</definedName>
    <definedName name="____occ2" localSheetId="3">#REF!</definedName>
    <definedName name="____occ2" localSheetId="12">#REF!</definedName>
    <definedName name="____occ2" localSheetId="13">#REF!</definedName>
    <definedName name="____occ2" localSheetId="14">[2]Occupation!$A$33</definedName>
    <definedName name="____occ2" localSheetId="15">#REF!</definedName>
    <definedName name="____occ2" localSheetId="16">#REF!</definedName>
    <definedName name="____occ2" localSheetId="19">#REF!</definedName>
    <definedName name="____occ2" localSheetId="4">#REF!</definedName>
    <definedName name="____occ2" localSheetId="23">[2]Occupation!$A$33</definedName>
    <definedName name="____occ2" localSheetId="5">#REF!</definedName>
    <definedName name="____occ2" localSheetId="9">#REF!</definedName>
    <definedName name="____occ2" localSheetId="10">#REF!</definedName>
    <definedName name="____occ2" localSheetId="11">#REF!</definedName>
    <definedName name="____occ2" localSheetId="2">#REF!</definedName>
    <definedName name="____occ2">#REF!</definedName>
    <definedName name="___occ1" localSheetId="3">#REF!</definedName>
    <definedName name="___occ1" localSheetId="12">#REF!</definedName>
    <definedName name="___occ1" localSheetId="13">#REF!</definedName>
    <definedName name="___occ1" localSheetId="14">[2]Occupation!$A$17</definedName>
    <definedName name="___occ1" localSheetId="15">#REF!</definedName>
    <definedName name="___occ1" localSheetId="16">#REF!</definedName>
    <definedName name="___occ1" localSheetId="19">#REF!</definedName>
    <definedName name="___occ1" localSheetId="4">#REF!</definedName>
    <definedName name="___occ1" localSheetId="23">[2]Occupation!$A$17</definedName>
    <definedName name="___occ1" localSheetId="5">#REF!</definedName>
    <definedName name="___occ1" localSheetId="9">#REF!</definedName>
    <definedName name="___occ1" localSheetId="10">#REF!</definedName>
    <definedName name="___occ1" localSheetId="11">#REF!</definedName>
    <definedName name="___occ1" localSheetId="2">#REF!</definedName>
    <definedName name="___occ1">#REF!</definedName>
    <definedName name="___occ2" localSheetId="3">#REF!</definedName>
    <definedName name="___occ2" localSheetId="12">#REF!</definedName>
    <definedName name="___occ2" localSheetId="13">#REF!</definedName>
    <definedName name="___occ2" localSheetId="14">[2]Occupation!$A$33</definedName>
    <definedName name="___occ2" localSheetId="15">#REF!</definedName>
    <definedName name="___occ2" localSheetId="16">#REF!</definedName>
    <definedName name="___occ2" localSheetId="19">#REF!</definedName>
    <definedName name="___occ2" localSheetId="4">#REF!</definedName>
    <definedName name="___occ2" localSheetId="23">[2]Occupation!$A$33</definedName>
    <definedName name="___occ2" localSheetId="5">#REF!</definedName>
    <definedName name="___occ2" localSheetId="9">#REF!</definedName>
    <definedName name="___occ2" localSheetId="10">#REF!</definedName>
    <definedName name="___occ2" localSheetId="11">#REF!</definedName>
    <definedName name="___occ2" localSheetId="2">#REF!</definedName>
    <definedName name="___occ2">#REF!</definedName>
    <definedName name="__123Graph_A" localSheetId="3" hidden="1">#REF!</definedName>
    <definedName name="__123Graph_A" localSheetId="12" hidden="1">#REF!</definedName>
    <definedName name="__123Graph_A" localSheetId="13" hidden="1">#REF!</definedName>
    <definedName name="__123Graph_A" localSheetId="14" hidden="1">[1]PYRAMID!$A$184:$A$263</definedName>
    <definedName name="__123Graph_A" localSheetId="15" hidden="1">#REF!</definedName>
    <definedName name="__123Graph_A" localSheetId="16" hidden="1">#REF!</definedName>
    <definedName name="__123Graph_A" localSheetId="19" hidden="1">#REF!</definedName>
    <definedName name="__123Graph_A" localSheetId="4" hidden="1">#REF!</definedName>
    <definedName name="__123Graph_A" localSheetId="23" hidden="1">[1]PYRAMID!$A$184:$A$263</definedName>
    <definedName name="__123Graph_A" localSheetId="5" hidden="1">#REF!</definedName>
    <definedName name="__123Graph_A" localSheetId="9" hidden="1">#REF!</definedName>
    <definedName name="__123Graph_A" localSheetId="10" hidden="1">#REF!</definedName>
    <definedName name="__123Graph_A" localSheetId="11" hidden="1">#REF!</definedName>
    <definedName name="__123Graph_A" localSheetId="2" hidden="1">#REF!</definedName>
    <definedName name="__123Graph_A" hidden="1">#REF!</definedName>
    <definedName name="__123Graph_AGRAPH1" localSheetId="3" hidden="1">#REF!</definedName>
    <definedName name="__123Graph_AGRAPH1" localSheetId="12" hidden="1">#REF!</definedName>
    <definedName name="__123Graph_AGRAPH1" localSheetId="13" hidden="1">#REF!</definedName>
    <definedName name="__123Graph_AGRAPH1" localSheetId="14" hidden="1">[1]PYRAMID!$A$184:$A$263</definedName>
    <definedName name="__123Graph_AGRAPH1" localSheetId="15" hidden="1">#REF!</definedName>
    <definedName name="__123Graph_AGRAPH1" localSheetId="16" hidden="1">#REF!</definedName>
    <definedName name="__123Graph_AGRAPH1" localSheetId="19" hidden="1">#REF!</definedName>
    <definedName name="__123Graph_AGRAPH1" localSheetId="4" hidden="1">#REF!</definedName>
    <definedName name="__123Graph_AGRAPH1" localSheetId="23" hidden="1">[1]PYRAMID!$A$184:$A$263</definedName>
    <definedName name="__123Graph_AGRAPH1" localSheetId="5" hidden="1">#REF!</definedName>
    <definedName name="__123Graph_AGRAPH1" localSheetId="9" hidden="1">#REF!</definedName>
    <definedName name="__123Graph_AGRAPH1" localSheetId="10" hidden="1">#REF!</definedName>
    <definedName name="__123Graph_AGRAPH1" localSheetId="11" hidden="1">#REF!</definedName>
    <definedName name="__123Graph_AGRAPH1" localSheetId="2" hidden="1">#REF!</definedName>
    <definedName name="__123Graph_AGRAPH1" hidden="1">#REF!</definedName>
    <definedName name="__123Graph_AGRAPH2" localSheetId="3" hidden="1">#REF!</definedName>
    <definedName name="__123Graph_AGRAPH2" localSheetId="12" hidden="1">#REF!</definedName>
    <definedName name="__123Graph_AGRAPH2" localSheetId="13" hidden="1">#REF!</definedName>
    <definedName name="__123Graph_AGRAPH2" localSheetId="14" hidden="1">[1]PYRAMID!$A$184:$A$263</definedName>
    <definedName name="__123Graph_AGRAPH2" localSheetId="15" hidden="1">#REF!</definedName>
    <definedName name="__123Graph_AGRAPH2" localSheetId="16" hidden="1">#REF!</definedName>
    <definedName name="__123Graph_AGRAPH2" localSheetId="19" hidden="1">#REF!</definedName>
    <definedName name="__123Graph_AGRAPH2" localSheetId="4" hidden="1">#REF!</definedName>
    <definedName name="__123Graph_AGRAPH2" localSheetId="23" hidden="1">[1]PYRAMID!$A$184:$A$263</definedName>
    <definedName name="__123Graph_AGRAPH2" localSheetId="5" hidden="1">#REF!</definedName>
    <definedName name="__123Graph_AGRAPH2" localSheetId="9" hidden="1">#REF!</definedName>
    <definedName name="__123Graph_AGRAPH2" localSheetId="10" hidden="1">#REF!</definedName>
    <definedName name="__123Graph_AGRAPH2" localSheetId="11" hidden="1">#REF!</definedName>
    <definedName name="__123Graph_AGRAPH2" localSheetId="2" hidden="1">#REF!</definedName>
    <definedName name="__123Graph_AGRAPH2" hidden="1">#REF!</definedName>
    <definedName name="__123Graph_AGRAPH3" localSheetId="3" hidden="1">#REF!</definedName>
    <definedName name="__123Graph_AGRAPH3" localSheetId="12" hidden="1">#REF!</definedName>
    <definedName name="__123Graph_AGRAPH3" localSheetId="13" hidden="1">#REF!</definedName>
    <definedName name="__123Graph_AGRAPH3" localSheetId="14" hidden="1">[1]PYRAMID!$A$184:$A$263</definedName>
    <definedName name="__123Graph_AGRAPH3" localSheetId="15" hidden="1">#REF!</definedName>
    <definedName name="__123Graph_AGRAPH3" localSheetId="16" hidden="1">#REF!</definedName>
    <definedName name="__123Graph_AGRAPH3" localSheetId="19" hidden="1">#REF!</definedName>
    <definedName name="__123Graph_AGRAPH3" localSheetId="4" hidden="1">#REF!</definedName>
    <definedName name="__123Graph_AGRAPH3" localSheetId="23" hidden="1">[1]PYRAMID!$A$184:$A$263</definedName>
    <definedName name="__123Graph_AGRAPH3" localSheetId="5" hidden="1">#REF!</definedName>
    <definedName name="__123Graph_AGRAPH3" localSheetId="9" hidden="1">#REF!</definedName>
    <definedName name="__123Graph_AGRAPH3" localSheetId="10" hidden="1">#REF!</definedName>
    <definedName name="__123Graph_AGRAPH3" localSheetId="11" hidden="1">#REF!</definedName>
    <definedName name="__123Graph_AGRAPH3" localSheetId="2" hidden="1">#REF!</definedName>
    <definedName name="__123Graph_AGRAPH3" hidden="1">#REF!</definedName>
    <definedName name="__123Graph_X" localSheetId="3" hidden="1">#REF!</definedName>
    <definedName name="__123Graph_X" localSheetId="12" hidden="1">#REF!</definedName>
    <definedName name="__123Graph_X" localSheetId="13" hidden="1">#REF!</definedName>
    <definedName name="__123Graph_X" localSheetId="14" hidden="1">[1]PYRAMID!$D$184:$D$263</definedName>
    <definedName name="__123Graph_X" localSheetId="15" hidden="1">#REF!</definedName>
    <definedName name="__123Graph_X" localSheetId="16" hidden="1">#REF!</definedName>
    <definedName name="__123Graph_X" localSheetId="19" hidden="1">#REF!</definedName>
    <definedName name="__123Graph_X" localSheetId="4" hidden="1">#REF!</definedName>
    <definedName name="__123Graph_X" localSheetId="23" hidden="1">[1]PYRAMID!$D$184:$D$263</definedName>
    <definedName name="__123Graph_X" localSheetId="5" hidden="1">#REF!</definedName>
    <definedName name="__123Graph_X" localSheetId="9" hidden="1">#REF!</definedName>
    <definedName name="__123Graph_X" localSheetId="10" hidden="1">#REF!</definedName>
    <definedName name="__123Graph_X" localSheetId="11" hidden="1">#REF!</definedName>
    <definedName name="__123Graph_X" localSheetId="2" hidden="1">#REF!</definedName>
    <definedName name="__123Graph_X" hidden="1">#REF!</definedName>
    <definedName name="__123Graph_XGRAPH1" localSheetId="3" hidden="1">#REF!</definedName>
    <definedName name="__123Graph_XGRAPH1" localSheetId="12" hidden="1">#REF!</definedName>
    <definedName name="__123Graph_XGRAPH1" localSheetId="13" hidden="1">#REF!</definedName>
    <definedName name="__123Graph_XGRAPH1" localSheetId="14" hidden="1">[1]PYRAMID!$B$184:$B$263</definedName>
    <definedName name="__123Graph_XGRAPH1" localSheetId="15" hidden="1">#REF!</definedName>
    <definedName name="__123Graph_XGRAPH1" localSheetId="16" hidden="1">#REF!</definedName>
    <definedName name="__123Graph_XGRAPH1" localSheetId="19" hidden="1">#REF!</definedName>
    <definedName name="__123Graph_XGRAPH1" localSheetId="4" hidden="1">#REF!</definedName>
    <definedName name="__123Graph_XGRAPH1" localSheetId="23" hidden="1">[1]PYRAMID!$B$184:$B$263</definedName>
    <definedName name="__123Graph_XGRAPH1" localSheetId="5" hidden="1">#REF!</definedName>
    <definedName name="__123Graph_XGRAPH1" localSheetId="9" hidden="1">#REF!</definedName>
    <definedName name="__123Graph_XGRAPH1" localSheetId="10" hidden="1">#REF!</definedName>
    <definedName name="__123Graph_XGRAPH1" localSheetId="11" hidden="1">#REF!</definedName>
    <definedName name="__123Graph_XGRAPH1" localSheetId="2" hidden="1">#REF!</definedName>
    <definedName name="__123Graph_XGRAPH1" hidden="1">#REF!</definedName>
    <definedName name="__123Graph_XGRAPH2" localSheetId="3" hidden="1">#REF!</definedName>
    <definedName name="__123Graph_XGRAPH2" localSheetId="12" hidden="1">#REF!</definedName>
    <definedName name="__123Graph_XGRAPH2" localSheetId="13" hidden="1">#REF!</definedName>
    <definedName name="__123Graph_XGRAPH2" localSheetId="14" hidden="1">[1]PYRAMID!$C$184:$C$263</definedName>
    <definedName name="__123Graph_XGRAPH2" localSheetId="15" hidden="1">#REF!</definedName>
    <definedName name="__123Graph_XGRAPH2" localSheetId="16" hidden="1">#REF!</definedName>
    <definedName name="__123Graph_XGRAPH2" localSheetId="19" hidden="1">#REF!</definedName>
    <definedName name="__123Graph_XGRAPH2" localSheetId="4" hidden="1">#REF!</definedName>
    <definedName name="__123Graph_XGRAPH2" localSheetId="23" hidden="1">[1]PYRAMID!$C$184:$C$263</definedName>
    <definedName name="__123Graph_XGRAPH2" localSheetId="5" hidden="1">#REF!</definedName>
    <definedName name="__123Graph_XGRAPH2" localSheetId="9" hidden="1">#REF!</definedName>
    <definedName name="__123Graph_XGRAPH2" localSheetId="10" hidden="1">#REF!</definedName>
    <definedName name="__123Graph_XGRAPH2" localSheetId="11" hidden="1">#REF!</definedName>
    <definedName name="__123Graph_XGRAPH2" localSheetId="2" hidden="1">#REF!</definedName>
    <definedName name="__123Graph_XGRAPH2" hidden="1">#REF!</definedName>
    <definedName name="__123Graph_XGRAPH3" localSheetId="3" hidden="1">#REF!</definedName>
    <definedName name="__123Graph_XGRAPH3" localSheetId="12" hidden="1">#REF!</definedName>
    <definedName name="__123Graph_XGRAPH3" localSheetId="13" hidden="1">#REF!</definedName>
    <definedName name="__123Graph_XGRAPH3" localSheetId="14" hidden="1">[1]PYRAMID!$D$184:$D$263</definedName>
    <definedName name="__123Graph_XGRAPH3" localSheetId="15" hidden="1">#REF!</definedName>
    <definedName name="__123Graph_XGRAPH3" localSheetId="16" hidden="1">#REF!</definedName>
    <definedName name="__123Graph_XGRAPH3" localSheetId="19" hidden="1">#REF!</definedName>
    <definedName name="__123Graph_XGRAPH3" localSheetId="4" hidden="1">#REF!</definedName>
    <definedName name="__123Graph_XGRAPH3" localSheetId="23" hidden="1">[1]PYRAMID!$D$184:$D$263</definedName>
    <definedName name="__123Graph_XGRAPH3" localSheetId="5" hidden="1">#REF!</definedName>
    <definedName name="__123Graph_XGRAPH3" localSheetId="9" hidden="1">#REF!</definedName>
    <definedName name="__123Graph_XGRAPH3" localSheetId="10" hidden="1">#REF!</definedName>
    <definedName name="__123Graph_XGRAPH3" localSheetId="11" hidden="1">#REF!</definedName>
    <definedName name="__123Graph_XGRAPH3" localSheetId="2" hidden="1">#REF!</definedName>
    <definedName name="__123Graph_XGRAPH3" hidden="1">#REF!</definedName>
    <definedName name="__occ1" localSheetId="3">#REF!</definedName>
    <definedName name="__occ1" localSheetId="12">#REF!</definedName>
    <definedName name="__occ1" localSheetId="13">#REF!</definedName>
    <definedName name="__occ1" localSheetId="14">[2]Occupation!$A$17</definedName>
    <definedName name="__occ1" localSheetId="15">#REF!</definedName>
    <definedName name="__occ1" localSheetId="16">#REF!</definedName>
    <definedName name="__occ1" localSheetId="19">#REF!</definedName>
    <definedName name="__occ1" localSheetId="4">#REF!</definedName>
    <definedName name="__occ1" localSheetId="23">[2]Occupation!$A$17</definedName>
    <definedName name="__occ1" localSheetId="5">#REF!</definedName>
    <definedName name="__occ1" localSheetId="9">#REF!</definedName>
    <definedName name="__occ1" localSheetId="10">#REF!</definedName>
    <definedName name="__occ1" localSheetId="11">#REF!</definedName>
    <definedName name="__occ1" localSheetId="2">#REF!</definedName>
    <definedName name="__occ1">#REF!</definedName>
    <definedName name="__occ2" localSheetId="3">#REF!</definedName>
    <definedName name="__occ2" localSheetId="12">#REF!</definedName>
    <definedName name="__occ2" localSheetId="13">#REF!</definedName>
    <definedName name="__occ2" localSheetId="14">[2]Occupation!$A$33</definedName>
    <definedName name="__occ2" localSheetId="15">#REF!</definedName>
    <definedName name="__occ2" localSheetId="16">#REF!</definedName>
    <definedName name="__occ2" localSheetId="19">#REF!</definedName>
    <definedName name="__occ2" localSheetId="4">#REF!</definedName>
    <definedName name="__occ2" localSheetId="23">[2]Occupation!$A$33</definedName>
    <definedName name="__occ2" localSheetId="5">#REF!</definedName>
    <definedName name="__occ2" localSheetId="9">#REF!</definedName>
    <definedName name="__occ2" localSheetId="10">#REF!</definedName>
    <definedName name="__occ2" localSheetId="11">#REF!</definedName>
    <definedName name="__occ2" localSheetId="2">#REF!</definedName>
    <definedName name="__occ2">#REF!</definedName>
    <definedName name="_Fill" localSheetId="33" hidden="1">[3]SAS!#REF!</definedName>
    <definedName name="_Fill" localSheetId="3" hidden="1">#REF!</definedName>
    <definedName name="_Fill" localSheetId="12" hidden="1">#REF!</definedName>
    <definedName name="_Fill" localSheetId="13" hidden="1">#REF!</definedName>
    <definedName name="_Fill" localSheetId="14" hidden="1">#REF!</definedName>
    <definedName name="_Fill" localSheetId="15" hidden="1">#REF!</definedName>
    <definedName name="_Fill" localSheetId="16" hidden="1">#REF!</definedName>
    <definedName name="_Fill" localSheetId="19" hidden="1">#REF!</definedName>
    <definedName name="_Fill" localSheetId="4" hidden="1">#REF!</definedName>
    <definedName name="_Fill" localSheetId="23" hidden="1">#REF!</definedName>
    <definedName name="_Fill" localSheetId="5" hidden="1">#REF!</definedName>
    <definedName name="_Fill" localSheetId="9" hidden="1">#REF!</definedName>
    <definedName name="_Fill" localSheetId="10" hidden="1">#REF!</definedName>
    <definedName name="_Fill" localSheetId="11" hidden="1">#REF!</definedName>
    <definedName name="_Fill" localSheetId="2" hidden="1">#REF!</definedName>
    <definedName name="_Fill" hidden="1">#REF!</definedName>
    <definedName name="_xlnm._FilterDatabase" localSheetId="3">#REF!</definedName>
    <definedName name="_xlnm._FilterDatabase" localSheetId="12">#REF!</definedName>
    <definedName name="_xlnm._FilterDatabase" localSheetId="13">#REF!</definedName>
    <definedName name="_xlnm._FilterDatabase" localSheetId="14">#REF!</definedName>
    <definedName name="_xlnm._FilterDatabase" localSheetId="15">#REF!</definedName>
    <definedName name="_xlnm._FilterDatabase" localSheetId="16">#REF!</definedName>
    <definedName name="_xlnm._FilterDatabase" localSheetId="19">#REF!</definedName>
    <definedName name="_xlnm._FilterDatabase" localSheetId="4">#REF!</definedName>
    <definedName name="_xlnm._FilterDatabase" localSheetId="23">#REF!</definedName>
    <definedName name="_xlnm._FilterDatabase" localSheetId="5">#REF!</definedName>
    <definedName name="_xlnm._FilterDatabase" localSheetId="9">#REF!</definedName>
    <definedName name="_xlnm._FilterDatabase" localSheetId="10">#REF!</definedName>
    <definedName name="_xlnm._FilterDatabase" localSheetId="11">#REF!</definedName>
    <definedName name="_xlnm._FilterDatabase" localSheetId="2">#REF!</definedName>
    <definedName name="_xlnm._FilterDatabase">#REF!</definedName>
    <definedName name="_occ1" localSheetId="3">#REF!</definedName>
    <definedName name="_occ1" localSheetId="12">#REF!</definedName>
    <definedName name="_occ1" localSheetId="13">#REF!</definedName>
    <definedName name="_occ1" localSheetId="14">[2]Occupation!$A$17</definedName>
    <definedName name="_occ1" localSheetId="15">#REF!</definedName>
    <definedName name="_occ1" localSheetId="16">#REF!</definedName>
    <definedName name="_occ1" localSheetId="19">#REF!</definedName>
    <definedName name="_occ1" localSheetId="4">#REF!</definedName>
    <definedName name="_occ1" localSheetId="23">[2]Occupation!$A$17</definedName>
    <definedName name="_occ1" localSheetId="5">#REF!</definedName>
    <definedName name="_occ1" localSheetId="9">#REF!</definedName>
    <definedName name="_occ1" localSheetId="10">#REF!</definedName>
    <definedName name="_occ1" localSheetId="11">#REF!</definedName>
    <definedName name="_occ1" localSheetId="2">#REF!</definedName>
    <definedName name="_occ1">#REF!</definedName>
    <definedName name="_occ2" localSheetId="3">#REF!</definedName>
    <definedName name="_occ2" localSheetId="12">#REF!</definedName>
    <definedName name="_occ2" localSheetId="13">#REF!</definedName>
    <definedName name="_occ2" localSheetId="14">[2]Occupation!$A$33</definedName>
    <definedName name="_occ2" localSheetId="15">#REF!</definedName>
    <definedName name="_occ2" localSheetId="16">#REF!</definedName>
    <definedName name="_occ2" localSheetId="19">#REF!</definedName>
    <definedName name="_occ2" localSheetId="4">#REF!</definedName>
    <definedName name="_occ2" localSheetId="23">[2]Occupation!$A$33</definedName>
    <definedName name="_occ2" localSheetId="5">#REF!</definedName>
    <definedName name="_occ2" localSheetId="9">#REF!</definedName>
    <definedName name="_occ2" localSheetId="10">#REF!</definedName>
    <definedName name="_occ2" localSheetId="11">#REF!</definedName>
    <definedName name="_occ2" localSheetId="2">#REF!</definedName>
    <definedName name="_occ2">#REF!</definedName>
    <definedName name="_Order1" hidden="1">0</definedName>
    <definedName name="_RG" localSheetId="3">#REF!</definedName>
    <definedName name="_RG" localSheetId="12">#REF!</definedName>
    <definedName name="_RG" localSheetId="13">#REF!</definedName>
    <definedName name="_RG" localSheetId="14">#REF!</definedName>
    <definedName name="_RG" localSheetId="15">#REF!</definedName>
    <definedName name="_RG" localSheetId="16">#REF!</definedName>
    <definedName name="_RG" localSheetId="19">#REF!</definedName>
    <definedName name="_RG" localSheetId="4">#REF!</definedName>
    <definedName name="_RG" localSheetId="23">#REF!</definedName>
    <definedName name="_RG" localSheetId="5">#REF!</definedName>
    <definedName name="_RG" localSheetId="9">#REF!</definedName>
    <definedName name="_RG" localSheetId="10">#REF!</definedName>
    <definedName name="_RG" localSheetId="11">#REF!</definedName>
    <definedName name="_RG" localSheetId="2">#REF!</definedName>
    <definedName name="_RG">#REF!</definedName>
    <definedName name="_xlchart.v1.0" hidden="1">'Chart 24'!$T$3:$T$12</definedName>
    <definedName name="_xlchart.v1.1" hidden="1">'Chart 24'!$U$3:$U$12</definedName>
    <definedName name="_xlchart.v1.2" hidden="1">'Chart 24'!$T$3:$T$12</definedName>
    <definedName name="_xlchart.v1.3" hidden="1">'Chart 24'!$V$3:$V$12</definedName>
    <definedName name="_xlchart.v1.4" hidden="1">'Chart 24'!$T$23:$T$32</definedName>
    <definedName name="_xlchart.v1.5" hidden="1">'Chart 24'!$U$23:$U$32</definedName>
    <definedName name="_xlchart.v1.6" hidden="1">'Chart 24'!$T$23:$T$32</definedName>
    <definedName name="_xlchart.v1.7" hidden="1">'Chart 24'!$V$23:$V$32</definedName>
    <definedName name="ad" localSheetId="3">#REF!</definedName>
    <definedName name="ad" localSheetId="12">#REF!</definedName>
    <definedName name="ad" localSheetId="13">#REF!</definedName>
    <definedName name="ad" localSheetId="14">#REF!</definedName>
    <definedName name="ad" localSheetId="15">#REF!</definedName>
    <definedName name="ad" localSheetId="16">#REF!</definedName>
    <definedName name="ad" localSheetId="19">#REF!</definedName>
    <definedName name="ad" localSheetId="4">#REF!</definedName>
    <definedName name="ad" localSheetId="23">#REF!</definedName>
    <definedName name="ad" localSheetId="5">#REF!</definedName>
    <definedName name="ad" localSheetId="9">#REF!</definedName>
    <definedName name="ad" localSheetId="10">#REF!</definedName>
    <definedName name="ad" localSheetId="11">#REF!</definedName>
    <definedName name="ad" localSheetId="2">#REF!</definedName>
    <definedName name="ad">#REF!</definedName>
    <definedName name="ADJUST" localSheetId="3">#REF!</definedName>
    <definedName name="ADJUST" localSheetId="12">#REF!</definedName>
    <definedName name="ADJUST" localSheetId="13">#REF!</definedName>
    <definedName name="ADJUST" localSheetId="14">#REF!</definedName>
    <definedName name="ADJUST" localSheetId="15">#REF!</definedName>
    <definedName name="ADJUST" localSheetId="16">#REF!</definedName>
    <definedName name="ADJUST" localSheetId="19">#REF!</definedName>
    <definedName name="ADJUST" localSheetId="4">#REF!</definedName>
    <definedName name="ADJUST" localSheetId="23">#REF!</definedName>
    <definedName name="ADJUST" localSheetId="5">#REF!</definedName>
    <definedName name="ADJUST" localSheetId="9">#REF!</definedName>
    <definedName name="ADJUST" localSheetId="10">#REF!</definedName>
    <definedName name="ADJUST" localSheetId="11">#REF!</definedName>
    <definedName name="ADJUST" localSheetId="2">#REF!</definedName>
    <definedName name="ADJUST">#REF!</definedName>
    <definedName name="area" localSheetId="3">#REF!</definedName>
    <definedName name="area" localSheetId="12">#REF!</definedName>
    <definedName name="area" localSheetId="13">#REF!</definedName>
    <definedName name="area" localSheetId="14">[2]Population!$A$118</definedName>
    <definedName name="area" localSheetId="15">#REF!</definedName>
    <definedName name="area" localSheetId="16">#REF!</definedName>
    <definedName name="area" localSheetId="19">#REF!</definedName>
    <definedName name="area" localSheetId="4">#REF!</definedName>
    <definedName name="area" localSheetId="23">[2]Population!$A$118</definedName>
    <definedName name="area" localSheetId="5">#REF!</definedName>
    <definedName name="area" localSheetId="9">#REF!</definedName>
    <definedName name="area" localSheetId="10">#REF!</definedName>
    <definedName name="area" localSheetId="11">#REF!</definedName>
    <definedName name="area" localSheetId="2">#REF!</definedName>
    <definedName name="area">#REF!</definedName>
    <definedName name="ASFR" localSheetId="3">#REF!</definedName>
    <definedName name="ASFR" localSheetId="12">#REF!</definedName>
    <definedName name="ASFR" localSheetId="13">#REF!</definedName>
    <definedName name="ASFR" localSheetId="14">[2]Fertility!$A$30</definedName>
    <definedName name="ASFR" localSheetId="15">#REF!</definedName>
    <definedName name="ASFR" localSheetId="16">#REF!</definedName>
    <definedName name="ASFR" localSheetId="19">#REF!</definedName>
    <definedName name="ASFR" localSheetId="4">#REF!</definedName>
    <definedName name="ASFR" localSheetId="23">[2]Fertility!$A$30</definedName>
    <definedName name="ASFR" localSheetId="5">#REF!</definedName>
    <definedName name="ASFR" localSheetId="9">#REF!</definedName>
    <definedName name="ASFR" localSheetId="10">#REF!</definedName>
    <definedName name="ASFR" localSheetId="11">#REF!</definedName>
    <definedName name="ASFR" localSheetId="2">#REF!</definedName>
    <definedName name="ASFR">#REF!</definedName>
    <definedName name="bis" localSheetId="3">#REF!</definedName>
    <definedName name="bis" localSheetId="12">#REF!</definedName>
    <definedName name="bis" localSheetId="13">#REF!</definedName>
    <definedName name="bis" localSheetId="14">#REF!</definedName>
    <definedName name="bis" localSheetId="15">#REF!</definedName>
    <definedName name="bis" localSheetId="16">#REF!</definedName>
    <definedName name="bis" localSheetId="19">#REF!</definedName>
    <definedName name="bis" localSheetId="4">#REF!</definedName>
    <definedName name="bis" localSheetId="23">#REF!</definedName>
    <definedName name="bis" localSheetId="5">#REF!</definedName>
    <definedName name="bis" localSheetId="9">#REF!</definedName>
    <definedName name="bis" localSheetId="10">#REF!</definedName>
    <definedName name="bis" localSheetId="11">#REF!</definedName>
    <definedName name="bis" localSheetId="2">#REF!</definedName>
    <definedName name="bis">#REF!</definedName>
    <definedName name="blabla" localSheetId="3">#REF!</definedName>
    <definedName name="blabla" localSheetId="12">#REF!</definedName>
    <definedName name="blabla" localSheetId="13">#REF!</definedName>
    <definedName name="blabla" localSheetId="14">#REF!</definedName>
    <definedName name="blabla" localSheetId="15">#REF!</definedName>
    <definedName name="blabla" localSheetId="16">#REF!</definedName>
    <definedName name="blabla" localSheetId="19">#REF!</definedName>
    <definedName name="blabla" localSheetId="4">#REF!</definedName>
    <definedName name="blabla" localSheetId="23">#REF!</definedName>
    <definedName name="blabla" localSheetId="5">#REF!</definedName>
    <definedName name="blabla" localSheetId="9">#REF!</definedName>
    <definedName name="blabla" localSheetId="10">#REF!</definedName>
    <definedName name="blabla" localSheetId="11">#REF!</definedName>
    <definedName name="blabla" localSheetId="2">#REF!</definedName>
    <definedName name="blabla">#REF!</definedName>
    <definedName name="CA" localSheetId="3">#REF!</definedName>
    <definedName name="CA" localSheetId="12">#REF!</definedName>
    <definedName name="CA" localSheetId="13">#REF!</definedName>
    <definedName name="CA" localSheetId="14">[4]CS!#REF!</definedName>
    <definedName name="CA" localSheetId="15">#REF!</definedName>
    <definedName name="CA" localSheetId="16">#REF!</definedName>
    <definedName name="CA" localSheetId="19">#REF!</definedName>
    <definedName name="CA" localSheetId="4">#REF!</definedName>
    <definedName name="CA" localSheetId="23">[4]CS!#REF!</definedName>
    <definedName name="CA" localSheetId="5">#REF!</definedName>
    <definedName name="CA" localSheetId="9">#REF!</definedName>
    <definedName name="CA" localSheetId="10">#REF!</definedName>
    <definedName name="CA" localSheetId="11">#REF!</definedName>
    <definedName name="CA" localSheetId="2">#REF!</definedName>
    <definedName name="CA">#REF!</definedName>
    <definedName name="CBR" localSheetId="3">#REF!</definedName>
    <definedName name="CBR" localSheetId="12">#REF!</definedName>
    <definedName name="CBR" localSheetId="13">#REF!</definedName>
    <definedName name="CBR" localSheetId="14">[2]Fertility!$A$62</definedName>
    <definedName name="CBR" localSheetId="15">#REF!</definedName>
    <definedName name="CBR" localSheetId="16">#REF!</definedName>
    <definedName name="CBR" localSheetId="19">#REF!</definedName>
    <definedName name="CBR" localSheetId="4">#REF!</definedName>
    <definedName name="CBR" localSheetId="23">[2]Fertility!$A$62</definedName>
    <definedName name="CBR" localSheetId="5">#REF!</definedName>
    <definedName name="CBR" localSheetId="9">#REF!</definedName>
    <definedName name="CBR" localSheetId="10">#REF!</definedName>
    <definedName name="CBR" localSheetId="11">#REF!</definedName>
    <definedName name="CBR" localSheetId="2">#REF!</definedName>
    <definedName name="CBR">#REF!</definedName>
    <definedName name="check" localSheetId="3">#REF!</definedName>
    <definedName name="check" localSheetId="12">#REF!</definedName>
    <definedName name="check" localSheetId="13">#REF!</definedName>
    <definedName name="check" localSheetId="14">#REF!</definedName>
    <definedName name="check" localSheetId="15">#REF!</definedName>
    <definedName name="check" localSheetId="16">#REF!</definedName>
    <definedName name="check" localSheetId="19">#REF!</definedName>
    <definedName name="check" localSheetId="4">#REF!</definedName>
    <definedName name="check" localSheetId="23">#REF!</definedName>
    <definedName name="check" localSheetId="5">#REF!</definedName>
    <definedName name="check" localSheetId="9">#REF!</definedName>
    <definedName name="check" localSheetId="10">#REF!</definedName>
    <definedName name="check" localSheetId="11">#REF!</definedName>
    <definedName name="check" localSheetId="2">#REF!</definedName>
    <definedName name="check">#REF!</definedName>
    <definedName name="child_women" localSheetId="3">#REF!</definedName>
    <definedName name="child_women" localSheetId="12">#REF!</definedName>
    <definedName name="child_women" localSheetId="13">#REF!</definedName>
    <definedName name="child_women" localSheetId="14">[2]Population!$U$1</definedName>
    <definedName name="child_women" localSheetId="15">#REF!</definedName>
    <definedName name="child_women" localSheetId="16">#REF!</definedName>
    <definedName name="child_women" localSheetId="19">#REF!</definedName>
    <definedName name="child_women" localSheetId="4">#REF!</definedName>
    <definedName name="child_women" localSheetId="23">[2]Population!$U$1</definedName>
    <definedName name="child_women" localSheetId="5">#REF!</definedName>
    <definedName name="child_women" localSheetId="9">#REF!</definedName>
    <definedName name="child_women" localSheetId="10">#REF!</definedName>
    <definedName name="child_women" localSheetId="11">#REF!</definedName>
    <definedName name="child_women" localSheetId="2">#REF!</definedName>
    <definedName name="child_women">#REF!</definedName>
    <definedName name="CHKPAS" localSheetId="3">#REF!</definedName>
    <definedName name="CHKPAS" localSheetId="12">#REF!</definedName>
    <definedName name="CHKPAS" localSheetId="13">#REF!</definedName>
    <definedName name="CHKPAS" localSheetId="14">[1]PYRAMID!#REF!</definedName>
    <definedName name="CHKPAS" localSheetId="15">#REF!</definedName>
    <definedName name="CHKPAS" localSheetId="16">#REF!</definedName>
    <definedName name="CHKPAS" localSheetId="19">#REF!</definedName>
    <definedName name="CHKPAS" localSheetId="4">#REF!</definedName>
    <definedName name="CHKPAS" localSheetId="23">[1]PYRAMID!#REF!</definedName>
    <definedName name="CHKPAS" localSheetId="5">#REF!</definedName>
    <definedName name="CHKPAS" localSheetId="9">#REF!</definedName>
    <definedName name="CHKPAS" localSheetId="10">#REF!</definedName>
    <definedName name="CHKPAS" localSheetId="11">#REF!</definedName>
    <definedName name="CHKPAS" localSheetId="2">#REF!</definedName>
    <definedName name="CHKPAS">#REF!</definedName>
    <definedName name="CHKSAVE" localSheetId="3">#REF!</definedName>
    <definedName name="CHKSAVE" localSheetId="12">#REF!</definedName>
    <definedName name="CHKSAVE" localSheetId="13">#REF!</definedName>
    <definedName name="CHKSAVE" localSheetId="14">[1]PYRAMID!#REF!</definedName>
    <definedName name="CHKSAVE" localSheetId="15">#REF!</definedName>
    <definedName name="CHKSAVE" localSheetId="16">#REF!</definedName>
    <definedName name="CHKSAVE" localSheetId="19">#REF!</definedName>
    <definedName name="CHKSAVE" localSheetId="4">#REF!</definedName>
    <definedName name="CHKSAVE" localSheetId="23">[1]PYRAMID!#REF!</definedName>
    <definedName name="CHKSAVE" localSheetId="5">#REF!</definedName>
    <definedName name="CHKSAVE" localSheetId="9">#REF!</definedName>
    <definedName name="CHKSAVE" localSheetId="10">#REF!</definedName>
    <definedName name="CHKSAVE" localSheetId="11">#REF!</definedName>
    <definedName name="CHKSAVE" localSheetId="2">#REF!</definedName>
    <definedName name="CHKSAVE">#REF!</definedName>
    <definedName name="convict" localSheetId="3">#REF!</definedName>
    <definedName name="convict" localSheetId="12">#REF!</definedName>
    <definedName name="convict" localSheetId="13">#REF!</definedName>
    <definedName name="convict" localSheetId="14">[2]Crime!$A$27</definedName>
    <definedName name="convict" localSheetId="15">#REF!</definedName>
    <definedName name="convict" localSheetId="16">#REF!</definedName>
    <definedName name="convict" localSheetId="19">#REF!</definedName>
    <definedName name="convict" localSheetId="4">#REF!</definedName>
    <definedName name="convict" localSheetId="23">[2]Crime!$A$27</definedName>
    <definedName name="convict" localSheetId="5">#REF!</definedName>
    <definedName name="convict" localSheetId="9">#REF!</definedName>
    <definedName name="convict" localSheetId="10">#REF!</definedName>
    <definedName name="convict" localSheetId="11">#REF!</definedName>
    <definedName name="convict" localSheetId="2">#REF!</definedName>
    <definedName name="convict">#REF!</definedName>
    <definedName name="CUODE_TOTAL" localSheetId="3">#REF!</definedName>
    <definedName name="CUODE_TOTAL" localSheetId="12">#REF!</definedName>
    <definedName name="CUODE_TOTAL" localSheetId="13">#REF!</definedName>
    <definedName name="CUODE_TOTAL" localSheetId="14">#REF!</definedName>
    <definedName name="CUODE_TOTAL" localSheetId="15">#REF!</definedName>
    <definedName name="CUODE_TOTAL" localSheetId="16">#REF!</definedName>
    <definedName name="CUODE_TOTAL" localSheetId="19">#REF!</definedName>
    <definedName name="CUODE_TOTAL" localSheetId="4">#REF!</definedName>
    <definedName name="CUODE_TOTAL" localSheetId="23">#REF!</definedName>
    <definedName name="CUODE_TOTAL" localSheetId="5">#REF!</definedName>
    <definedName name="CUODE_TOTAL" localSheetId="9">#REF!</definedName>
    <definedName name="CUODE_TOTAL" localSheetId="10">#REF!</definedName>
    <definedName name="CUODE_TOTAL" localSheetId="11">#REF!</definedName>
    <definedName name="CUODE_TOTAL" localSheetId="2">#REF!</definedName>
    <definedName name="CUODE_TOTAL">#REF!</definedName>
    <definedName name="CURRENTYEAR" localSheetId="3">#REF!</definedName>
    <definedName name="CURRENTYEAR" localSheetId="12">#REF!</definedName>
    <definedName name="CURRENTYEAR" localSheetId="13">#REF!</definedName>
    <definedName name="CURRENTYEAR" localSheetId="14">#REF!</definedName>
    <definedName name="CURRENTYEAR" localSheetId="15">#REF!</definedName>
    <definedName name="CURRENTYEAR" localSheetId="16">#REF!</definedName>
    <definedName name="CURRENTYEAR" localSheetId="19">#REF!</definedName>
    <definedName name="CURRENTYEAR" localSheetId="4">#REF!</definedName>
    <definedName name="CURRENTYEAR" localSheetId="23">#REF!</definedName>
    <definedName name="CURRENTYEAR" localSheetId="5">#REF!</definedName>
    <definedName name="CURRENTYEAR" localSheetId="9">#REF!</definedName>
    <definedName name="CURRENTYEAR" localSheetId="10">#REF!</definedName>
    <definedName name="CURRENTYEAR" localSheetId="11">#REF!</definedName>
    <definedName name="CURRENTYEAR" localSheetId="2">#REF!</definedName>
    <definedName name="CURRENTYEAR">#REF!</definedName>
    <definedName name="DATA" localSheetId="3">#REF!</definedName>
    <definedName name="DATA" localSheetId="12">#REF!</definedName>
    <definedName name="DATA" localSheetId="13">#REF!</definedName>
    <definedName name="DATA" localSheetId="14">#REF!</definedName>
    <definedName name="DATA" localSheetId="15">#REF!</definedName>
    <definedName name="DATA" localSheetId="16">#REF!</definedName>
    <definedName name="DATA" localSheetId="19">#REF!</definedName>
    <definedName name="DATA" localSheetId="4">#REF!</definedName>
    <definedName name="DATA" localSheetId="23">#REF!</definedName>
    <definedName name="DATA" localSheetId="5">#REF!</definedName>
    <definedName name="DATA" localSheetId="9">#REF!</definedName>
    <definedName name="DATA" localSheetId="10">#REF!</definedName>
    <definedName name="DATA" localSheetId="11">#REF!</definedName>
    <definedName name="DATA" localSheetId="2">#REF!</definedName>
    <definedName name="DATA">#REF!</definedName>
    <definedName name="DATADATA" localSheetId="3">#REF!</definedName>
    <definedName name="DATADATA" localSheetId="12">#REF!</definedName>
    <definedName name="DATADATA" localSheetId="13">#REF!</definedName>
    <definedName name="DATADATA" localSheetId="14">#REF!</definedName>
    <definedName name="DATADATA" localSheetId="15">#REF!</definedName>
    <definedName name="DATADATA" localSheetId="16">#REF!</definedName>
    <definedName name="DATADATA" localSheetId="19">#REF!</definedName>
    <definedName name="DATADATA" localSheetId="4">#REF!</definedName>
    <definedName name="DATADATA" localSheetId="23">#REF!</definedName>
    <definedName name="DATADATA" localSheetId="5">#REF!</definedName>
    <definedName name="DATADATA" localSheetId="9">#REF!</definedName>
    <definedName name="DATADATA" localSheetId="10">#REF!</definedName>
    <definedName name="DATADATA" localSheetId="11">#REF!</definedName>
    <definedName name="DATADATA" localSheetId="2">#REF!</definedName>
    <definedName name="DATADATA">#REF!</definedName>
    <definedName name="dd" localSheetId="3">#REF!</definedName>
    <definedName name="dd" localSheetId="12">#REF!</definedName>
    <definedName name="dd" localSheetId="13">#REF!</definedName>
    <definedName name="dd" localSheetId="4">#REF!</definedName>
    <definedName name="dd" localSheetId="5">#REF!</definedName>
    <definedName name="dd" localSheetId="9">#REF!</definedName>
    <definedName name="dd" localSheetId="10">#REF!</definedName>
    <definedName name="dd" localSheetId="11">#REF!</definedName>
    <definedName name="dd">#REF!</definedName>
    <definedName name="diversos" localSheetId="3">#REF!</definedName>
    <definedName name="diversos" localSheetId="12">#REF!</definedName>
    <definedName name="diversos" localSheetId="13">#REF!</definedName>
    <definedName name="diversos" localSheetId="14">#REF!</definedName>
    <definedName name="diversos" localSheetId="15">#REF!</definedName>
    <definedName name="diversos" localSheetId="16">#REF!</definedName>
    <definedName name="diversos" localSheetId="19">#REF!</definedName>
    <definedName name="diversos" localSheetId="4">#REF!</definedName>
    <definedName name="diversos" localSheetId="23">#REF!</definedName>
    <definedName name="diversos" localSheetId="5">#REF!</definedName>
    <definedName name="diversos" localSheetId="9">#REF!</definedName>
    <definedName name="diversos" localSheetId="10">#REF!</definedName>
    <definedName name="diversos" localSheetId="11">#REF!</definedName>
    <definedName name="diversos" localSheetId="2">#REF!</definedName>
    <definedName name="diversos">#REF!</definedName>
    <definedName name="DOC" localSheetId="3">#REF!</definedName>
    <definedName name="DOC" localSheetId="12">#REF!</definedName>
    <definedName name="DOC" localSheetId="13">#REF!</definedName>
    <definedName name="DOC" localSheetId="14">[1]PYRAMID!$A$61:$G$140</definedName>
    <definedName name="DOC" localSheetId="15">#REF!</definedName>
    <definedName name="DOC" localSheetId="16">#REF!</definedName>
    <definedName name="DOC" localSheetId="19">#REF!</definedName>
    <definedName name="DOC" localSheetId="4">#REF!</definedName>
    <definedName name="DOC" localSheetId="23">[1]PYRAMID!$A$61:$G$140</definedName>
    <definedName name="DOC" localSheetId="5">#REF!</definedName>
    <definedName name="DOC" localSheetId="9">#REF!</definedName>
    <definedName name="DOC" localSheetId="10">#REF!</definedName>
    <definedName name="DOC" localSheetId="11">#REF!</definedName>
    <definedName name="DOC" localSheetId="2">#REF!</definedName>
    <definedName name="DOC">#REF!</definedName>
    <definedName name="ecact" localSheetId="3">#REF!</definedName>
    <definedName name="ecact" localSheetId="12">#REF!</definedName>
    <definedName name="ecact" localSheetId="13">#REF!</definedName>
    <definedName name="ecact" localSheetId="14">[2]Employ!$A$43</definedName>
    <definedName name="ecact" localSheetId="15">#REF!</definedName>
    <definedName name="ecact" localSheetId="16">#REF!</definedName>
    <definedName name="ecact" localSheetId="19">#REF!</definedName>
    <definedName name="ecact" localSheetId="4">#REF!</definedName>
    <definedName name="ecact" localSheetId="23">[2]Employ!$A$43</definedName>
    <definedName name="ecact" localSheetId="5">#REF!</definedName>
    <definedName name="ecact" localSheetId="9">#REF!</definedName>
    <definedName name="ecact" localSheetId="10">#REF!</definedName>
    <definedName name="ecact" localSheetId="11">#REF!</definedName>
    <definedName name="ecact" localSheetId="2">#REF!</definedName>
    <definedName name="ecact">#REF!</definedName>
    <definedName name="elect1" localSheetId="3">#REF!</definedName>
    <definedName name="elect1" localSheetId="12">#REF!</definedName>
    <definedName name="elect1" localSheetId="13">#REF!</definedName>
    <definedName name="elect1" localSheetId="14">[2]Elected!$A$14</definedName>
    <definedName name="elect1" localSheetId="15">#REF!</definedName>
    <definedName name="elect1" localSheetId="16">#REF!</definedName>
    <definedName name="elect1" localSheetId="19">#REF!</definedName>
    <definedName name="elect1" localSheetId="4">#REF!</definedName>
    <definedName name="elect1" localSheetId="23">[2]Elected!$A$14</definedName>
    <definedName name="elect1" localSheetId="5">#REF!</definedName>
    <definedName name="elect1" localSheetId="9">#REF!</definedName>
    <definedName name="elect1" localSheetId="10">#REF!</definedName>
    <definedName name="elect1" localSheetId="11">#REF!</definedName>
    <definedName name="elect1" localSheetId="2">#REF!</definedName>
    <definedName name="elect1">#REF!</definedName>
    <definedName name="elect2" localSheetId="3">#REF!</definedName>
    <definedName name="elect2" localSheetId="12">#REF!</definedName>
    <definedName name="elect2" localSheetId="13">#REF!</definedName>
    <definedName name="elect2" localSheetId="14">[2]Elected!$A$27</definedName>
    <definedName name="elect2" localSheetId="15">#REF!</definedName>
    <definedName name="elect2" localSheetId="16">#REF!</definedName>
    <definedName name="elect2" localSheetId="19">#REF!</definedName>
    <definedName name="elect2" localSheetId="4">#REF!</definedName>
    <definedName name="elect2" localSheetId="23">[2]Elected!$A$27</definedName>
    <definedName name="elect2" localSheetId="5">#REF!</definedName>
    <definedName name="elect2" localSheetId="9">#REF!</definedName>
    <definedName name="elect2" localSheetId="10">#REF!</definedName>
    <definedName name="elect2" localSheetId="11">#REF!</definedName>
    <definedName name="elect2" localSheetId="2">#REF!</definedName>
    <definedName name="elect2">#REF!</definedName>
    <definedName name="employees" localSheetId="3">#REF!</definedName>
    <definedName name="employees" localSheetId="12">#REF!</definedName>
    <definedName name="employees" localSheetId="13">#REF!</definedName>
    <definedName name="employees" localSheetId="14">[2]Employees!$A$18</definedName>
    <definedName name="employees" localSheetId="15">#REF!</definedName>
    <definedName name="employees" localSheetId="16">#REF!</definedName>
    <definedName name="employees" localSheetId="19">#REF!</definedName>
    <definedName name="employees" localSheetId="4">#REF!</definedName>
    <definedName name="employees" localSheetId="23">[2]Employees!$A$18</definedName>
    <definedName name="employees" localSheetId="5">#REF!</definedName>
    <definedName name="employees" localSheetId="9">#REF!</definedName>
    <definedName name="employees" localSheetId="10">#REF!</definedName>
    <definedName name="employees" localSheetId="11">#REF!</definedName>
    <definedName name="employees" localSheetId="2">#REF!</definedName>
    <definedName name="employees">#REF!</definedName>
    <definedName name="enrol1" localSheetId="3">#REF!</definedName>
    <definedName name="enrol1" localSheetId="12">#REF!</definedName>
    <definedName name="enrol1" localSheetId="13">#REF!</definedName>
    <definedName name="enrol1" localSheetId="14">[2]Enrolment!$A$16</definedName>
    <definedName name="enrol1" localSheetId="15">#REF!</definedName>
    <definedName name="enrol1" localSheetId="16">#REF!</definedName>
    <definedName name="enrol1" localSheetId="19">#REF!</definedName>
    <definedName name="enrol1" localSheetId="4">#REF!</definedName>
    <definedName name="enrol1" localSheetId="23">[2]Enrolment!$A$16</definedName>
    <definedName name="enrol1" localSheetId="5">#REF!</definedName>
    <definedName name="enrol1" localSheetId="9">#REF!</definedName>
    <definedName name="enrol1" localSheetId="10">#REF!</definedName>
    <definedName name="enrol1" localSheetId="11">#REF!</definedName>
    <definedName name="enrol1" localSheetId="2">#REF!</definedName>
    <definedName name="enrol1">#REF!</definedName>
    <definedName name="enrol2" localSheetId="3">#REF!</definedName>
    <definedName name="enrol2" localSheetId="12">#REF!</definedName>
    <definedName name="enrol2" localSheetId="13">#REF!</definedName>
    <definedName name="enrol2" localSheetId="14">[2]Enrolment!$A$24</definedName>
    <definedName name="enrol2" localSheetId="15">#REF!</definedName>
    <definedName name="enrol2" localSheetId="16">#REF!</definedName>
    <definedName name="enrol2" localSheetId="19">#REF!</definedName>
    <definedName name="enrol2" localSheetId="4">#REF!</definedName>
    <definedName name="enrol2" localSheetId="23">[2]Enrolment!$A$24</definedName>
    <definedName name="enrol2" localSheetId="5">#REF!</definedName>
    <definedName name="enrol2" localSheetId="9">#REF!</definedName>
    <definedName name="enrol2" localSheetId="10">#REF!</definedName>
    <definedName name="enrol2" localSheetId="11">#REF!</definedName>
    <definedName name="enrol2" localSheetId="2">#REF!</definedName>
    <definedName name="enrol2">#REF!</definedName>
    <definedName name="enterprises" localSheetId="3">#REF!</definedName>
    <definedName name="enterprises" localSheetId="12">#REF!</definedName>
    <definedName name="enterprises" localSheetId="13">#REF!</definedName>
    <definedName name="enterprises" localSheetId="14">[2]Enterprises!$A$25</definedName>
    <definedName name="enterprises" localSheetId="15">#REF!</definedName>
    <definedName name="enterprises" localSheetId="16">#REF!</definedName>
    <definedName name="enterprises" localSheetId="19">#REF!</definedName>
    <definedName name="enterprises" localSheetId="4">#REF!</definedName>
    <definedName name="enterprises" localSheetId="23">[2]Enterprises!$A$25</definedName>
    <definedName name="enterprises" localSheetId="5">#REF!</definedName>
    <definedName name="enterprises" localSheetId="9">#REF!</definedName>
    <definedName name="enterprises" localSheetId="10">#REF!</definedName>
    <definedName name="enterprises" localSheetId="11">#REF!</definedName>
    <definedName name="enterprises" localSheetId="2">#REF!</definedName>
    <definedName name="enterprises">#REF!</definedName>
    <definedName name="ERR_LOC" localSheetId="3">#REF!</definedName>
    <definedName name="ERR_LOC" localSheetId="12">#REF!</definedName>
    <definedName name="ERR_LOC" localSheetId="13">#REF!</definedName>
    <definedName name="ERR_LOC" localSheetId="14">[1]PYRAMID!#REF!</definedName>
    <definedName name="ERR_LOC" localSheetId="15">#REF!</definedName>
    <definedName name="ERR_LOC" localSheetId="16">#REF!</definedName>
    <definedName name="ERR_LOC" localSheetId="19">#REF!</definedName>
    <definedName name="ERR_LOC" localSheetId="4">#REF!</definedName>
    <definedName name="ERR_LOC" localSheetId="23">[1]PYRAMID!#REF!</definedName>
    <definedName name="ERR_LOC" localSheetId="5">#REF!</definedName>
    <definedName name="ERR_LOC" localSheetId="9">#REF!</definedName>
    <definedName name="ERR_LOC" localSheetId="10">#REF!</definedName>
    <definedName name="ERR_LOC" localSheetId="11">#REF!</definedName>
    <definedName name="ERR_LOC" localSheetId="2">#REF!</definedName>
    <definedName name="ERR_LOC">#REF!</definedName>
    <definedName name="ERR_MSG" localSheetId="3">#REF!</definedName>
    <definedName name="ERR_MSG" localSheetId="12">#REF!</definedName>
    <definedName name="ERR_MSG" localSheetId="13">#REF!</definedName>
    <definedName name="ERR_MSG" localSheetId="14">[1]PYRAMID!#REF!</definedName>
    <definedName name="ERR_MSG" localSheetId="15">#REF!</definedName>
    <definedName name="ERR_MSG" localSheetId="16">#REF!</definedName>
    <definedName name="ERR_MSG" localSheetId="19">#REF!</definedName>
    <definedName name="ERR_MSG" localSheetId="4">#REF!</definedName>
    <definedName name="ERR_MSG" localSheetId="23">[1]PYRAMID!#REF!</definedName>
    <definedName name="ERR_MSG" localSheetId="5">#REF!</definedName>
    <definedName name="ERR_MSG" localSheetId="9">#REF!</definedName>
    <definedName name="ERR_MSG" localSheetId="10">#REF!</definedName>
    <definedName name="ERR_MSG" localSheetId="11">#REF!</definedName>
    <definedName name="ERR_MSG" localSheetId="2">#REF!</definedName>
    <definedName name="ERR_MSG">#REF!</definedName>
    <definedName name="ExchangeRates" localSheetId="3">#REF!</definedName>
    <definedName name="ExchangeRates" localSheetId="12">#REF!</definedName>
    <definedName name="ExchangeRates" localSheetId="13">#REF!</definedName>
    <definedName name="ExchangeRates" localSheetId="14">#REF!</definedName>
    <definedName name="ExchangeRates" localSheetId="15">#REF!</definedName>
    <definedName name="ExchangeRates" localSheetId="16">#REF!</definedName>
    <definedName name="ExchangeRates" localSheetId="19">#REF!</definedName>
    <definedName name="ExchangeRates" localSheetId="4">#REF!</definedName>
    <definedName name="ExchangeRates" localSheetId="23">#REF!</definedName>
    <definedName name="ExchangeRates" localSheetId="5">#REF!</definedName>
    <definedName name="ExchangeRates" localSheetId="9">#REF!</definedName>
    <definedName name="ExchangeRates" localSheetId="10">#REF!</definedName>
    <definedName name="ExchangeRates" localSheetId="11">#REF!</definedName>
    <definedName name="ExchangeRates" localSheetId="2">#REF!</definedName>
    <definedName name="ExchangeRates">#REF!</definedName>
    <definedName name="Exports" localSheetId="3">#REF!</definedName>
    <definedName name="Exports" localSheetId="12">#REF!</definedName>
    <definedName name="Exports" localSheetId="13">#REF!</definedName>
    <definedName name="Exports" localSheetId="14">#REF!</definedName>
    <definedName name="Exports" localSheetId="15">#REF!</definedName>
    <definedName name="Exports" localSheetId="16">#REF!</definedName>
    <definedName name="exports" localSheetId="19">#REF!</definedName>
    <definedName name="Exports" localSheetId="4">#REF!</definedName>
    <definedName name="Exports" localSheetId="23">#REF!</definedName>
    <definedName name="Exports" localSheetId="5">#REF!</definedName>
    <definedName name="Exports" localSheetId="9">#REF!</definedName>
    <definedName name="Exports" localSheetId="10">#REF!</definedName>
    <definedName name="Exports" localSheetId="11">#REF!</definedName>
    <definedName name="Exports" localSheetId="2">#REF!</definedName>
    <definedName name="Exports">#REF!</definedName>
    <definedName name="fam_plg1" localSheetId="3">#REF!</definedName>
    <definedName name="fam_plg1" localSheetId="12">#REF!</definedName>
    <definedName name="fam_plg1" localSheetId="13">#REF!</definedName>
    <definedName name="fam_plg1" localSheetId="14">'[2]Fam Planning'!$A$11</definedName>
    <definedName name="fam_plg1" localSheetId="15">#REF!</definedName>
    <definedName name="fam_plg1" localSheetId="16">#REF!</definedName>
    <definedName name="fam_plg1" localSheetId="19">#REF!</definedName>
    <definedName name="fam_plg1" localSheetId="4">#REF!</definedName>
    <definedName name="fam_plg1" localSheetId="23">'[2]Fam Planning'!$A$11</definedName>
    <definedName name="fam_plg1" localSheetId="5">#REF!</definedName>
    <definedName name="fam_plg1" localSheetId="9">#REF!</definedName>
    <definedName name="fam_plg1" localSheetId="10">#REF!</definedName>
    <definedName name="fam_plg1" localSheetId="11">#REF!</definedName>
    <definedName name="fam_plg1" localSheetId="2">#REF!</definedName>
    <definedName name="fam_plg1">#REF!</definedName>
    <definedName name="fam_plg2" localSheetId="3">#REF!</definedName>
    <definedName name="fam_plg2" localSheetId="12">#REF!</definedName>
    <definedName name="fam_plg2" localSheetId="13">#REF!</definedName>
    <definedName name="fam_plg2" localSheetId="14">'[2]Fam Planning'!$K$24</definedName>
    <definedName name="fam_plg2" localSheetId="15">#REF!</definedName>
    <definedName name="fam_plg2" localSheetId="16">#REF!</definedName>
    <definedName name="fam_plg2" localSheetId="19">#REF!</definedName>
    <definedName name="fam_plg2" localSheetId="4">#REF!</definedName>
    <definedName name="fam_plg2" localSheetId="23">'[2]Fam Planning'!$K$24</definedName>
    <definedName name="fam_plg2" localSheetId="5">#REF!</definedName>
    <definedName name="fam_plg2" localSheetId="9">#REF!</definedName>
    <definedName name="fam_plg2" localSheetId="10">#REF!</definedName>
    <definedName name="fam_plg2" localSheetId="11">#REF!</definedName>
    <definedName name="fam_plg2" localSheetId="2">#REF!</definedName>
    <definedName name="fam_plg2">#REF!</definedName>
    <definedName name="FILENAME" localSheetId="3">#REF!</definedName>
    <definedName name="FILENAME" localSheetId="12">#REF!</definedName>
    <definedName name="FILENAME" localSheetId="13">#REF!</definedName>
    <definedName name="FILENAME" localSheetId="14">[1]PYRAMID!#REF!</definedName>
    <definedName name="FILENAME" localSheetId="15">#REF!</definedName>
    <definedName name="FILENAME" localSheetId="16">#REF!</definedName>
    <definedName name="FILENAME" localSheetId="19">#REF!</definedName>
    <definedName name="FILENAME" localSheetId="4">#REF!</definedName>
    <definedName name="FILENAME" localSheetId="23">[1]PYRAMID!#REF!</definedName>
    <definedName name="FILENAME" localSheetId="5">#REF!</definedName>
    <definedName name="FILENAME" localSheetId="9">#REF!</definedName>
    <definedName name="FILENAME" localSheetId="10">#REF!</definedName>
    <definedName name="FILENAME" localSheetId="11">#REF!</definedName>
    <definedName name="FILENAME" localSheetId="2">#REF!</definedName>
    <definedName name="FILENAME">#REF!</definedName>
    <definedName name="FINAL" localSheetId="3">#REF!</definedName>
    <definedName name="FINAL" localSheetId="12">#REF!</definedName>
    <definedName name="FINAL" localSheetId="13">#REF!</definedName>
    <definedName name="FINAL" localSheetId="14">#REF!</definedName>
    <definedName name="FINAL" localSheetId="15">#REF!</definedName>
    <definedName name="FINAL" localSheetId="16">#REF!</definedName>
    <definedName name="FINAL" localSheetId="19">#REF!</definedName>
    <definedName name="FINAL" localSheetId="4">#REF!</definedName>
    <definedName name="FINAL" localSheetId="23">#REF!</definedName>
    <definedName name="FINAL" localSheetId="5">#REF!</definedName>
    <definedName name="FINAL" localSheetId="9">#REF!</definedName>
    <definedName name="FINAL" localSheetId="10">#REF!</definedName>
    <definedName name="FINAL" localSheetId="11">#REF!</definedName>
    <definedName name="FINAL" localSheetId="2">#REF!</definedName>
    <definedName name="FINAL">#REF!</definedName>
    <definedName name="FLOPDIR" localSheetId="3">#REF!</definedName>
    <definedName name="FLOPDIR" localSheetId="12">#REF!</definedName>
    <definedName name="FLOPDIR" localSheetId="13">#REF!</definedName>
    <definedName name="FLOPDIR" localSheetId="14">[1]PYRAMID!#REF!</definedName>
    <definedName name="FLOPDIR" localSheetId="15">#REF!</definedName>
    <definedName name="FLOPDIR" localSheetId="16">#REF!</definedName>
    <definedName name="FLOPDIR" localSheetId="19">#REF!</definedName>
    <definedName name="FLOPDIR" localSheetId="4">#REF!</definedName>
    <definedName name="FLOPDIR" localSheetId="23">[1]PYRAMID!#REF!</definedName>
    <definedName name="FLOPDIR" localSheetId="5">#REF!</definedName>
    <definedName name="FLOPDIR" localSheetId="9">#REF!</definedName>
    <definedName name="FLOPDIR" localSheetId="10">#REF!</definedName>
    <definedName name="FLOPDIR" localSheetId="11">#REF!</definedName>
    <definedName name="FLOPDIR" localSheetId="2">#REF!</definedName>
    <definedName name="FLOPDIR">#REF!</definedName>
    <definedName name="FLOPPY" localSheetId="3">#REF!</definedName>
    <definedName name="FLOPPY" localSheetId="12">#REF!</definedName>
    <definedName name="FLOPPY" localSheetId="13">#REF!</definedName>
    <definedName name="FLOPPY" localSheetId="14">[1]PYRAMID!#REF!</definedName>
    <definedName name="FLOPPY" localSheetId="15">#REF!</definedName>
    <definedName name="FLOPPY" localSheetId="16">#REF!</definedName>
    <definedName name="FLOPPY" localSheetId="19">#REF!</definedName>
    <definedName name="FLOPPY" localSheetId="4">#REF!</definedName>
    <definedName name="FLOPPY" localSheetId="23">[1]PYRAMID!#REF!</definedName>
    <definedName name="FLOPPY" localSheetId="5">#REF!</definedName>
    <definedName name="FLOPPY" localSheetId="9">#REF!</definedName>
    <definedName name="FLOPPY" localSheetId="10">#REF!</definedName>
    <definedName name="FLOPPY" localSheetId="11">#REF!</definedName>
    <definedName name="FLOPPY" localSheetId="2">#REF!</definedName>
    <definedName name="FLOPPY">#REF!</definedName>
    <definedName name="GETFILE" localSheetId="3">#REF!</definedName>
    <definedName name="GETFILE" localSheetId="12">#REF!</definedName>
    <definedName name="GETFILE" localSheetId="13">#REF!</definedName>
    <definedName name="GETFILE" localSheetId="14">[1]PYRAMID!#REF!</definedName>
    <definedName name="GETFILE" localSheetId="15">#REF!</definedName>
    <definedName name="GETFILE" localSheetId="16">#REF!</definedName>
    <definedName name="GETFILE" localSheetId="19">#REF!</definedName>
    <definedName name="GETFILE" localSheetId="4">#REF!</definedName>
    <definedName name="GETFILE" localSheetId="23">[1]PYRAMID!#REF!</definedName>
    <definedName name="GETFILE" localSheetId="5">#REF!</definedName>
    <definedName name="GETFILE" localSheetId="9">#REF!</definedName>
    <definedName name="GETFILE" localSheetId="10">#REF!</definedName>
    <definedName name="GETFILE" localSheetId="11">#REF!</definedName>
    <definedName name="GETFILE" localSheetId="2">#REF!</definedName>
    <definedName name="GETFILE">#REF!</definedName>
    <definedName name="gg" localSheetId="3">#REF!</definedName>
    <definedName name="gg" localSheetId="12">#REF!</definedName>
    <definedName name="gg" localSheetId="13">#REF!</definedName>
    <definedName name="gg" localSheetId="4">#REF!</definedName>
    <definedName name="gg" localSheetId="5">#REF!</definedName>
    <definedName name="gg" localSheetId="9">#REF!</definedName>
    <definedName name="gg" localSheetId="10">#REF!</definedName>
    <definedName name="gg" localSheetId="11">#REF!</definedName>
    <definedName name="gg">#REF!</definedName>
    <definedName name="GRDIR" localSheetId="3">#REF!</definedName>
    <definedName name="GRDIR" localSheetId="12">#REF!</definedName>
    <definedName name="GRDIR" localSheetId="13">#REF!</definedName>
    <definedName name="GRDIR" localSheetId="14">[1]PYRAMID!#REF!</definedName>
    <definedName name="GRDIR" localSheetId="15">#REF!</definedName>
    <definedName name="GRDIR" localSheetId="16">#REF!</definedName>
    <definedName name="GRDIR" localSheetId="19">#REF!</definedName>
    <definedName name="GRDIR" localSheetId="4">#REF!</definedName>
    <definedName name="GRDIR" localSheetId="23">[1]PYRAMID!#REF!</definedName>
    <definedName name="GRDIR" localSheetId="5">#REF!</definedName>
    <definedName name="GRDIR" localSheetId="9">#REF!</definedName>
    <definedName name="GRDIR" localSheetId="10">#REF!</definedName>
    <definedName name="GRDIR" localSheetId="11">#REF!</definedName>
    <definedName name="GRDIR" localSheetId="2">#REF!</definedName>
    <definedName name="GRDIR">#REF!</definedName>
    <definedName name="growth_e" localSheetId="33">'Appendix Table 1'!$F$6:$F$44,'Appendix Table 1'!$K$6:$K$44</definedName>
    <definedName name="growth_e" localSheetId="34">'Appendix Table 2'!$K$6:$K$44,'Appendix Table 2'!$F$6:$F$44</definedName>
    <definedName name="growth_e" localSheetId="36">'Appendix Table 4'!$F$6:$F$37,'Appendix Table 4'!$K$6:$K$37</definedName>
    <definedName name="growth_e" localSheetId="37">'Appendix Table 5'!$F$6:$F$37,'Appendix Table 5'!$K$6:$K$37</definedName>
    <definedName name="growth_e" localSheetId="3">#REF!,#REF!</definedName>
    <definedName name="growth_e" localSheetId="12">#REF!,#REF!</definedName>
    <definedName name="growth_e" localSheetId="13">#REF!,#REF!</definedName>
    <definedName name="growth_e" localSheetId="14">'[5]Appendix 5'!$I$6:$I$37,'[5]Appendix 5'!$M$6:$M$37</definedName>
    <definedName name="growth_e" localSheetId="15">#REF!,#REF!</definedName>
    <definedName name="growth_e" localSheetId="16">#REF!,#REF!</definedName>
    <definedName name="growth_e" localSheetId="19">#REF!,#REF!</definedName>
    <definedName name="growth_e" localSheetId="4">#REF!,#REF!</definedName>
    <definedName name="growth_e" localSheetId="23">#REF!,#REF!</definedName>
    <definedName name="growth_e" localSheetId="5">#REF!,#REF!</definedName>
    <definedName name="growth_e" localSheetId="9">#REF!,#REF!</definedName>
    <definedName name="growth_e" localSheetId="10">#REF!,#REF!</definedName>
    <definedName name="growth_e" localSheetId="11">#REF!,#REF!</definedName>
    <definedName name="growth_e" localSheetId="2">#REF!,#REF!</definedName>
    <definedName name="growth_e">#REF!,#REF!</definedName>
    <definedName name="growth_f" localSheetId="3">#REF!,#REF!</definedName>
    <definedName name="growth_f" localSheetId="12">#REF!,#REF!</definedName>
    <definedName name="growth_f" localSheetId="13">#REF!,#REF!</definedName>
    <definedName name="growth_f" localSheetId="14">#REF!,#REF!</definedName>
    <definedName name="growth_f" localSheetId="15">#REF!,#REF!</definedName>
    <definedName name="growth_f" localSheetId="16">#REF!,#REF!</definedName>
    <definedName name="growth_f" localSheetId="19">#REF!,#REF!</definedName>
    <definedName name="growth_f" localSheetId="4">#REF!,#REF!</definedName>
    <definedName name="growth_f" localSheetId="23">#REF!,#REF!</definedName>
    <definedName name="growth_f" localSheetId="5">#REF!,#REF!</definedName>
    <definedName name="growth_f" localSheetId="9">#REF!,#REF!</definedName>
    <definedName name="growth_f" localSheetId="10">#REF!,#REF!</definedName>
    <definedName name="growth_f" localSheetId="11">#REF!,#REF!</definedName>
    <definedName name="growth_f" localSheetId="2">#REF!,#REF!</definedName>
    <definedName name="growth_f">#REF!,#REF!</definedName>
    <definedName name="growth_s" localSheetId="3">#REF!,#REF!</definedName>
    <definedName name="growth_s" localSheetId="12">#REF!,#REF!</definedName>
    <definedName name="growth_s" localSheetId="13">#REF!,#REF!</definedName>
    <definedName name="growth_s" localSheetId="14">#REF!,#REF!</definedName>
    <definedName name="growth_s" localSheetId="15">#REF!,#REF!</definedName>
    <definedName name="growth_s" localSheetId="16">#REF!,#REF!</definedName>
    <definedName name="growth_s" localSheetId="19">#REF!,#REF!</definedName>
    <definedName name="growth_s" localSheetId="4">#REF!,#REF!</definedName>
    <definedName name="growth_s" localSheetId="23">#REF!,#REF!</definedName>
    <definedName name="growth_s" localSheetId="5">#REF!,#REF!</definedName>
    <definedName name="growth_s" localSheetId="9">#REF!,#REF!</definedName>
    <definedName name="growth_s" localSheetId="10">#REF!,#REF!</definedName>
    <definedName name="growth_s" localSheetId="11">#REF!,#REF!</definedName>
    <definedName name="growth_s" localSheetId="2">#REF!,#REF!</definedName>
    <definedName name="growth_s">#REF!,#REF!</definedName>
    <definedName name="head_size" localSheetId="3">#REF!</definedName>
    <definedName name="head_size" localSheetId="12">#REF!</definedName>
    <definedName name="head_size" localSheetId="13">#REF!</definedName>
    <definedName name="head_size" localSheetId="14">[2]Households!$A$81</definedName>
    <definedName name="head_size" localSheetId="15">#REF!</definedName>
    <definedName name="head_size" localSheetId="16">#REF!</definedName>
    <definedName name="head_size" localSheetId="19">#REF!</definedName>
    <definedName name="head_size" localSheetId="4">#REF!</definedName>
    <definedName name="head_size" localSheetId="23">[2]Households!$A$81</definedName>
    <definedName name="head_size" localSheetId="5">#REF!</definedName>
    <definedName name="head_size" localSheetId="9">#REF!</definedName>
    <definedName name="head_size" localSheetId="10">#REF!</definedName>
    <definedName name="head_size" localSheetId="11">#REF!</definedName>
    <definedName name="head_size" localSheetId="2">#REF!</definedName>
    <definedName name="head_size">#REF!</definedName>
    <definedName name="HELP" localSheetId="3">#REF!</definedName>
    <definedName name="HELP" localSheetId="12">#REF!</definedName>
    <definedName name="HELP" localSheetId="13">#REF!</definedName>
    <definedName name="HELP" localSheetId="14">[1]PYRAMID!$A$121:$F$140</definedName>
    <definedName name="HELP" localSheetId="15">#REF!</definedName>
    <definedName name="HELP" localSheetId="16">#REF!</definedName>
    <definedName name="HELP" localSheetId="19">#REF!</definedName>
    <definedName name="HELP" localSheetId="4">#REF!</definedName>
    <definedName name="HELP" localSheetId="23">[1]PYRAMID!$A$121:$F$140</definedName>
    <definedName name="HELP" localSheetId="5">#REF!</definedName>
    <definedName name="HELP" localSheetId="9">#REF!</definedName>
    <definedName name="HELP" localSheetId="10">#REF!</definedName>
    <definedName name="HELP" localSheetId="11">#REF!</definedName>
    <definedName name="HELP" localSheetId="2">#REF!</definedName>
    <definedName name="HELP">#REF!</definedName>
    <definedName name="hh" localSheetId="3">#REF!</definedName>
    <definedName name="hh" localSheetId="12">#REF!</definedName>
    <definedName name="hh" localSheetId="13">#REF!</definedName>
    <definedName name="hh" localSheetId="4">#REF!</definedName>
    <definedName name="hh" localSheetId="5">#REF!</definedName>
    <definedName name="hh" localSheetId="9">#REF!</definedName>
    <definedName name="hh" localSheetId="10">#REF!</definedName>
    <definedName name="hh" localSheetId="11">#REF!</definedName>
    <definedName name="hh">#REF!</definedName>
    <definedName name="illit1" localSheetId="3">#REF!</definedName>
    <definedName name="illit1" localSheetId="12">#REF!</definedName>
    <definedName name="illit1" localSheetId="13">#REF!</definedName>
    <definedName name="illit1" localSheetId="14">[2]Literacy!$A$24</definedName>
    <definedName name="illit1" localSheetId="15">#REF!</definedName>
    <definedName name="illit1" localSheetId="16">#REF!</definedName>
    <definedName name="illit1" localSheetId="19">#REF!</definedName>
    <definedName name="illit1" localSheetId="4">#REF!</definedName>
    <definedName name="illit1" localSheetId="23">[2]Literacy!$A$24</definedName>
    <definedName name="illit1" localSheetId="5">#REF!</definedName>
    <definedName name="illit1" localSheetId="9">#REF!</definedName>
    <definedName name="illit1" localSheetId="10">#REF!</definedName>
    <definedName name="illit1" localSheetId="11">#REF!</definedName>
    <definedName name="illit1" localSheetId="2">#REF!</definedName>
    <definedName name="illit1">#REF!</definedName>
    <definedName name="illit2" localSheetId="3">#REF!</definedName>
    <definedName name="illit2" localSheetId="12">#REF!</definedName>
    <definedName name="illit2" localSheetId="13">#REF!</definedName>
    <definedName name="illit2" localSheetId="14">[2]Literacy!$A$1</definedName>
    <definedName name="illit2" localSheetId="15">#REF!</definedName>
    <definedName name="illit2" localSheetId="16">#REF!</definedName>
    <definedName name="illit2" localSheetId="19">#REF!</definedName>
    <definedName name="illit2" localSheetId="4">#REF!</definedName>
    <definedName name="illit2" localSheetId="23">[2]Literacy!$A$1</definedName>
    <definedName name="illit2" localSheetId="5">#REF!</definedName>
    <definedName name="illit2" localSheetId="9">#REF!</definedName>
    <definedName name="illit2" localSheetId="10">#REF!</definedName>
    <definedName name="illit2" localSheetId="11">#REF!</definedName>
    <definedName name="illit2" localSheetId="2">#REF!</definedName>
    <definedName name="illit2">#REF!</definedName>
    <definedName name="Imports" localSheetId="3">#REF!</definedName>
    <definedName name="Imports" localSheetId="12">#REF!</definedName>
    <definedName name="Imports" localSheetId="13">#REF!</definedName>
    <definedName name="Imports" localSheetId="14">#REF!</definedName>
    <definedName name="Imports" localSheetId="15">#REF!</definedName>
    <definedName name="Imports" localSheetId="16">#REF!</definedName>
    <definedName name="Imports" localSheetId="19">#REF!</definedName>
    <definedName name="Imports" localSheetId="4">#REF!</definedName>
    <definedName name="Imports" localSheetId="23">#REF!</definedName>
    <definedName name="Imports" localSheetId="5">#REF!</definedName>
    <definedName name="Imports" localSheetId="9">#REF!</definedName>
    <definedName name="Imports" localSheetId="10">#REF!</definedName>
    <definedName name="Imports" localSheetId="11">#REF!</definedName>
    <definedName name="Imports" localSheetId="2">#REF!</definedName>
    <definedName name="Imports">#REF!</definedName>
    <definedName name="imr" localSheetId="3">#REF!</definedName>
    <definedName name="imr" localSheetId="12">#REF!</definedName>
    <definedName name="imr" localSheetId="13">#REF!</definedName>
    <definedName name="imr" localSheetId="14">[2]IMR!$A$19</definedName>
    <definedName name="imr" localSheetId="15">#REF!</definedName>
    <definedName name="imr" localSheetId="16">#REF!</definedName>
    <definedName name="imr" localSheetId="19">#REF!</definedName>
    <definedName name="imr" localSheetId="4">#REF!</definedName>
    <definedName name="imr" localSheetId="23">[2]IMR!$A$19</definedName>
    <definedName name="imr" localSheetId="5">#REF!</definedName>
    <definedName name="imr" localSheetId="9">#REF!</definedName>
    <definedName name="imr" localSheetId="10">#REF!</definedName>
    <definedName name="imr" localSheetId="11">#REF!</definedName>
    <definedName name="imr" localSheetId="2">#REF!</definedName>
    <definedName name="imr">#REF!</definedName>
    <definedName name="inact" localSheetId="3">#REF!</definedName>
    <definedName name="inact" localSheetId="12">#REF!</definedName>
    <definedName name="inact" localSheetId="13">#REF!</definedName>
    <definedName name="inact" localSheetId="14">[2]Employ!$A$77</definedName>
    <definedName name="inact" localSheetId="15">#REF!</definedName>
    <definedName name="inact" localSheetId="16">#REF!</definedName>
    <definedName name="inact" localSheetId="19">#REF!</definedName>
    <definedName name="inact" localSheetId="4">#REF!</definedName>
    <definedName name="inact" localSheetId="23">[2]Employ!$A$77</definedName>
    <definedName name="inact" localSheetId="5">#REF!</definedName>
    <definedName name="inact" localSheetId="9">#REF!</definedName>
    <definedName name="inact" localSheetId="10">#REF!</definedName>
    <definedName name="inact" localSheetId="11">#REF!</definedName>
    <definedName name="inact" localSheetId="2">#REF!</definedName>
    <definedName name="inact">#REF!</definedName>
    <definedName name="income" localSheetId="3">#REF!</definedName>
    <definedName name="income" localSheetId="12">#REF!</definedName>
    <definedName name="income" localSheetId="13">#REF!</definedName>
    <definedName name="income" localSheetId="14">[2]Income!$A$18</definedName>
    <definedName name="income" localSheetId="15">#REF!</definedName>
    <definedName name="income" localSheetId="16">#REF!</definedName>
    <definedName name="income" localSheetId="19">#REF!</definedName>
    <definedName name="income" localSheetId="4">#REF!</definedName>
    <definedName name="income" localSheetId="23">[2]Income!$A$18</definedName>
    <definedName name="income" localSheetId="5">#REF!</definedName>
    <definedName name="income" localSheetId="9">#REF!</definedName>
    <definedName name="income" localSheetId="10">#REF!</definedName>
    <definedName name="income" localSheetId="11">#REF!</definedName>
    <definedName name="income" localSheetId="2">#REF!</definedName>
    <definedName name="income">#REF!</definedName>
    <definedName name="industry" localSheetId="3">#REF!</definedName>
    <definedName name="industry" localSheetId="12">#REF!</definedName>
    <definedName name="industry" localSheetId="13">#REF!</definedName>
    <definedName name="industry" localSheetId="14">[2]Industry!$U$21</definedName>
    <definedName name="industry" localSheetId="15">#REF!</definedName>
    <definedName name="industry" localSheetId="16">#REF!</definedName>
    <definedName name="industry" localSheetId="19">#REF!</definedName>
    <definedName name="industry" localSheetId="4">#REF!</definedName>
    <definedName name="industry" localSheetId="23">[2]Industry!$U$21</definedName>
    <definedName name="industry" localSheetId="5">#REF!</definedName>
    <definedName name="industry" localSheetId="9">#REF!</definedName>
    <definedName name="industry" localSheetId="10">#REF!</definedName>
    <definedName name="industry" localSheetId="11">#REF!</definedName>
    <definedName name="industry" localSheetId="2">#REF!</definedName>
    <definedName name="industry">#REF!</definedName>
    <definedName name="informal" localSheetId="3">#REF!</definedName>
    <definedName name="informal" localSheetId="12">#REF!</definedName>
    <definedName name="informal" localSheetId="13">#REF!</definedName>
    <definedName name="informal" localSheetId="14">[2]Informal!$A$21</definedName>
    <definedName name="informal" localSheetId="15">#REF!</definedName>
    <definedName name="informal" localSheetId="16">#REF!</definedName>
    <definedName name="informal" localSheetId="19">#REF!</definedName>
    <definedName name="informal" localSheetId="4">#REF!</definedName>
    <definedName name="informal" localSheetId="23">[2]Informal!$A$21</definedName>
    <definedName name="informal" localSheetId="5">#REF!</definedName>
    <definedName name="informal" localSheetId="9">#REF!</definedName>
    <definedName name="informal" localSheetId="10">#REF!</definedName>
    <definedName name="informal" localSheetId="11">#REF!</definedName>
    <definedName name="informal" localSheetId="2">#REF!</definedName>
    <definedName name="informal">#REF!</definedName>
    <definedName name="ITA_current" localSheetId="3">#REF!</definedName>
    <definedName name="ITA_current" localSheetId="12">#REF!</definedName>
    <definedName name="ITA_current" localSheetId="13">#REF!</definedName>
    <definedName name="ITA_current" localSheetId="14">#REF!</definedName>
    <definedName name="ITA_current" localSheetId="15">#REF!</definedName>
    <definedName name="ITA_current" localSheetId="16">#REF!</definedName>
    <definedName name="ITA_current" localSheetId="19">#REF!</definedName>
    <definedName name="ITA_current" localSheetId="4">#REF!</definedName>
    <definedName name="ITA_current" localSheetId="23">#REF!</definedName>
    <definedName name="ITA_current" localSheetId="5">#REF!</definedName>
    <definedName name="ITA_current" localSheetId="9">#REF!</definedName>
    <definedName name="ITA_current" localSheetId="10">#REF!</definedName>
    <definedName name="ITA_current" localSheetId="11">#REF!</definedName>
    <definedName name="ITA_current" localSheetId="2">#REF!</definedName>
    <definedName name="ITA_current">#REF!</definedName>
    <definedName name="ITA_current_list_structure" localSheetId="3">#REF!</definedName>
    <definedName name="ITA_current_list_structure" localSheetId="12">#REF!</definedName>
    <definedName name="ITA_current_list_structure" localSheetId="13">#REF!</definedName>
    <definedName name="ITA_current_list_structure" localSheetId="14">#REF!</definedName>
    <definedName name="ITA_current_list_structure" localSheetId="15">#REF!</definedName>
    <definedName name="ITA_current_list_structure" localSheetId="16">#REF!</definedName>
    <definedName name="ITA_current_list_structure" localSheetId="19">#REF!</definedName>
    <definedName name="ITA_current_list_structure" localSheetId="4">#REF!</definedName>
    <definedName name="ITA_current_list_structure" localSheetId="23">#REF!</definedName>
    <definedName name="ITA_current_list_structure" localSheetId="5">#REF!</definedName>
    <definedName name="ITA_current_list_structure" localSheetId="9">#REF!</definedName>
    <definedName name="ITA_current_list_structure" localSheetId="10">#REF!</definedName>
    <definedName name="ITA_current_list_structure" localSheetId="11">#REF!</definedName>
    <definedName name="ITA_current_list_structure" localSheetId="2">#REF!</definedName>
    <definedName name="ITA_current_list_structure">#REF!</definedName>
    <definedName name="Labels" localSheetId="33">'Appendix Table 1'!$C$6:$C$44,'Appendix Table 1'!$H$6:$H$44</definedName>
    <definedName name="Labels" localSheetId="34">'Appendix Table 2'!$C$6:$C$41,'Appendix Table 2'!$H$6:$H$41</definedName>
    <definedName name="Labels" localSheetId="36">'Appendix Table 4'!$C$6:$C$37,'Appendix Table 4'!$H$6:$H$37</definedName>
    <definedName name="Labels" localSheetId="37">'Appendix Table 5'!$C$6:$C$37,'Appendix Table 5'!$H$6:$H$37</definedName>
    <definedName name="LDC" localSheetId="3">#REF!</definedName>
    <definedName name="LDC" localSheetId="12">#REF!</definedName>
    <definedName name="LDC" localSheetId="13">#REF!</definedName>
    <definedName name="LDC" localSheetId="14">[4]LDC!#REF!</definedName>
    <definedName name="LDC" localSheetId="15">#REF!</definedName>
    <definedName name="LDC" localSheetId="16">#REF!</definedName>
    <definedName name="LDC" localSheetId="19">#REF!</definedName>
    <definedName name="LDC" localSheetId="4">#REF!</definedName>
    <definedName name="LDC" localSheetId="23">[4]LDC!#REF!</definedName>
    <definedName name="LDC" localSheetId="5">#REF!</definedName>
    <definedName name="LDC" localSheetId="9">#REF!</definedName>
    <definedName name="LDC" localSheetId="10">#REF!</definedName>
    <definedName name="LDC" localSheetId="11">#REF!</definedName>
    <definedName name="LDC" localSheetId="2">#REF!</definedName>
    <definedName name="LDC">#REF!</definedName>
    <definedName name="life" localSheetId="3">#REF!</definedName>
    <definedName name="life" localSheetId="12">#REF!</definedName>
    <definedName name="life" localSheetId="13">#REF!</definedName>
    <definedName name="life" localSheetId="14">'[2]Life Expect'!$A$1</definedName>
    <definedName name="life" localSheetId="15">#REF!</definedName>
    <definedName name="life" localSheetId="16">#REF!</definedName>
    <definedName name="life" localSheetId="19">#REF!</definedName>
    <definedName name="life" localSheetId="4">#REF!</definedName>
    <definedName name="life" localSheetId="23">'[2]Life Expect'!$A$1</definedName>
    <definedName name="life" localSheetId="5">#REF!</definedName>
    <definedName name="life" localSheetId="9">#REF!</definedName>
    <definedName name="life" localSheetId="10">#REF!</definedName>
    <definedName name="life" localSheetId="11">#REF!</definedName>
    <definedName name="life" localSheetId="2">#REF!</definedName>
    <definedName name="life">#REF!</definedName>
    <definedName name="LOOKUPMTH" localSheetId="3">#REF!</definedName>
    <definedName name="LOOKUPMTH" localSheetId="12">#REF!</definedName>
    <definedName name="LOOKUPMTH" localSheetId="13">#REF!</definedName>
    <definedName name="LOOKUPMTH" localSheetId="14">#REF!</definedName>
    <definedName name="LOOKUPMTH" localSheetId="15">#REF!</definedName>
    <definedName name="LOOKUPMTH" localSheetId="16">#REF!</definedName>
    <definedName name="LOOKUPMTH" localSheetId="19">#REF!</definedName>
    <definedName name="LOOKUPMTH" localSheetId="4">#REF!</definedName>
    <definedName name="LOOKUPMTH" localSheetId="23">#REF!</definedName>
    <definedName name="LOOKUPMTH" localSheetId="5">#REF!</definedName>
    <definedName name="LOOKUPMTH" localSheetId="9">#REF!</definedName>
    <definedName name="LOOKUPMTH" localSheetId="10">#REF!</definedName>
    <definedName name="LOOKUPMTH" localSheetId="11">#REF!</definedName>
    <definedName name="LOOKUPMTH" localSheetId="2">#REF!</definedName>
    <definedName name="LOOKUPMTH">#REF!</definedName>
    <definedName name="M_CS" localSheetId="3">#REF!</definedName>
    <definedName name="M_CS" localSheetId="12">#REF!</definedName>
    <definedName name="M_CS" localSheetId="13">#REF!</definedName>
    <definedName name="M_CS" localSheetId="14">#REF!</definedName>
    <definedName name="M_CS" localSheetId="15">#REF!</definedName>
    <definedName name="M_CS" localSheetId="16">#REF!</definedName>
    <definedName name="M_CS" localSheetId="19">#REF!</definedName>
    <definedName name="M_CS" localSheetId="4">#REF!</definedName>
    <definedName name="M_CS" localSheetId="23">#REF!</definedName>
    <definedName name="M_CS" localSheetId="5">#REF!</definedName>
    <definedName name="M_CS" localSheetId="9">#REF!</definedName>
    <definedName name="M_CS" localSheetId="10">#REF!</definedName>
    <definedName name="M_CS" localSheetId="11">#REF!</definedName>
    <definedName name="M_CS" localSheetId="2">#REF!</definedName>
    <definedName name="M_CS">#REF!</definedName>
    <definedName name="M_Goods" localSheetId="3">#REF!</definedName>
    <definedName name="M_Goods" localSheetId="12">#REF!</definedName>
    <definedName name="M_Goods" localSheetId="13">#REF!</definedName>
    <definedName name="M_Goods" localSheetId="14">#REF!</definedName>
    <definedName name="M_Goods" localSheetId="15">#REF!</definedName>
    <definedName name="M_Goods" localSheetId="16">#REF!</definedName>
    <definedName name="M_Goods" localSheetId="19">#REF!</definedName>
    <definedName name="M_Goods" localSheetId="4">#REF!</definedName>
    <definedName name="M_Goods" localSheetId="23">#REF!</definedName>
    <definedName name="M_Goods" localSheetId="5">#REF!</definedName>
    <definedName name="M_Goods" localSheetId="9">#REF!</definedName>
    <definedName name="M_Goods" localSheetId="10">#REF!</definedName>
    <definedName name="M_Goods" localSheetId="11">#REF!</definedName>
    <definedName name="M_Goods" localSheetId="2">#REF!</definedName>
    <definedName name="M_Goods">#REF!</definedName>
    <definedName name="M_OS" localSheetId="3">#REF!</definedName>
    <definedName name="M_OS" localSheetId="12">#REF!</definedName>
    <definedName name="M_OS" localSheetId="13">#REF!</definedName>
    <definedName name="M_OS" localSheetId="14">#REF!</definedName>
    <definedName name="M_OS" localSheetId="15">#REF!</definedName>
    <definedName name="M_OS" localSheetId="16">#REF!</definedName>
    <definedName name="M_OS" localSheetId="19">#REF!</definedName>
    <definedName name="M_OS" localSheetId="4">#REF!</definedName>
    <definedName name="M_OS" localSheetId="23">#REF!</definedName>
    <definedName name="M_OS" localSheetId="5">#REF!</definedName>
    <definedName name="M_OS" localSheetId="9">#REF!</definedName>
    <definedName name="M_OS" localSheetId="10">#REF!</definedName>
    <definedName name="M_OS" localSheetId="11">#REF!</definedName>
    <definedName name="M_OS" localSheetId="2">#REF!</definedName>
    <definedName name="M_OS">#REF!</definedName>
    <definedName name="M_TP" localSheetId="3">#REF!</definedName>
    <definedName name="M_TP" localSheetId="12">#REF!</definedName>
    <definedName name="M_TP" localSheetId="13">#REF!</definedName>
    <definedName name="M_TP" localSheetId="14">#REF!</definedName>
    <definedName name="M_TP" localSheetId="15">#REF!</definedName>
    <definedName name="M_TP" localSheetId="16">#REF!</definedName>
    <definedName name="M_TP" localSheetId="19">#REF!</definedName>
    <definedName name="M_TP" localSheetId="4">#REF!</definedName>
    <definedName name="M_TP" localSheetId="23">#REF!</definedName>
    <definedName name="M_TP" localSheetId="5">#REF!</definedName>
    <definedName name="M_TP" localSheetId="9">#REF!</definedName>
    <definedName name="M_TP" localSheetId="10">#REF!</definedName>
    <definedName name="M_TP" localSheetId="11">#REF!</definedName>
    <definedName name="M_TP" localSheetId="2">#REF!</definedName>
    <definedName name="M_TP">#REF!</definedName>
    <definedName name="M_TV" localSheetId="3">#REF!</definedName>
    <definedName name="M_TV" localSheetId="12">#REF!</definedName>
    <definedName name="M_TV" localSheetId="13">#REF!</definedName>
    <definedName name="M_TV" localSheetId="14">#REF!</definedName>
    <definedName name="M_TV" localSheetId="15">#REF!</definedName>
    <definedName name="M_TV" localSheetId="16">#REF!</definedName>
    <definedName name="M_TV" localSheetId="19">#REF!</definedName>
    <definedName name="M_TV" localSheetId="4">#REF!</definedName>
    <definedName name="M_TV" localSheetId="23">#REF!</definedName>
    <definedName name="M_TV" localSheetId="5">#REF!</definedName>
    <definedName name="M_TV" localSheetId="9">#REF!</definedName>
    <definedName name="M_TV" localSheetId="10">#REF!</definedName>
    <definedName name="M_TV" localSheetId="11">#REF!</definedName>
    <definedName name="M_TV" localSheetId="2">#REF!</definedName>
    <definedName name="M_TV">#REF!</definedName>
    <definedName name="managers" localSheetId="3">#REF!</definedName>
    <definedName name="managers" localSheetId="12">#REF!</definedName>
    <definedName name="managers" localSheetId="13">#REF!</definedName>
    <definedName name="managers" localSheetId="14">[2]Enterprises!$A$15</definedName>
    <definedName name="managers" localSheetId="15">#REF!</definedName>
    <definedName name="managers" localSheetId="16">#REF!</definedName>
    <definedName name="managers" localSheetId="19">#REF!</definedName>
    <definedName name="managers" localSheetId="4">#REF!</definedName>
    <definedName name="managers" localSheetId="23">[2]Enterprises!$A$15</definedName>
    <definedName name="managers" localSheetId="5">#REF!</definedName>
    <definedName name="managers" localSheetId="9">#REF!</definedName>
    <definedName name="managers" localSheetId="10">#REF!</definedName>
    <definedName name="managers" localSheetId="11">#REF!</definedName>
    <definedName name="managers" localSheetId="2">#REF!</definedName>
    <definedName name="managers">#REF!</definedName>
    <definedName name="marst01" localSheetId="3">#REF!</definedName>
    <definedName name="marst01" localSheetId="12">#REF!</definedName>
    <definedName name="marst01" localSheetId="13">#REF!</definedName>
    <definedName name="marst01" localSheetId="14">'[2]Marital status'!$O$43</definedName>
    <definedName name="marst01" localSheetId="15">#REF!</definedName>
    <definedName name="marst01" localSheetId="16">#REF!</definedName>
    <definedName name="marst01" localSheetId="19">#REF!</definedName>
    <definedName name="marst01" localSheetId="4">#REF!</definedName>
    <definedName name="marst01" localSheetId="23">'[2]Marital status'!$O$43</definedName>
    <definedName name="marst01" localSheetId="5">#REF!</definedName>
    <definedName name="marst01" localSheetId="9">#REF!</definedName>
    <definedName name="marst01" localSheetId="10">#REF!</definedName>
    <definedName name="marst01" localSheetId="11">#REF!</definedName>
    <definedName name="marst01" localSheetId="2">#REF!</definedName>
    <definedName name="marst01">#REF!</definedName>
    <definedName name="marst96" localSheetId="3">#REF!</definedName>
    <definedName name="marst96" localSheetId="12">#REF!</definedName>
    <definedName name="marst96" localSheetId="13">#REF!</definedName>
    <definedName name="marst96" localSheetId="14">'[2]Marital status'!$A$43</definedName>
    <definedName name="marst96" localSheetId="15">#REF!</definedName>
    <definedName name="marst96" localSheetId="16">#REF!</definedName>
    <definedName name="marst96" localSheetId="19">#REF!</definedName>
    <definedName name="marst96" localSheetId="4">#REF!</definedName>
    <definedName name="marst96" localSheetId="23">'[2]Marital status'!$A$43</definedName>
    <definedName name="marst96" localSheetId="5">#REF!</definedName>
    <definedName name="marst96" localSheetId="9">#REF!</definedName>
    <definedName name="marst96" localSheetId="10">#REF!</definedName>
    <definedName name="marst96" localSheetId="11">#REF!</definedName>
    <definedName name="marst96" localSheetId="2">#REF!</definedName>
    <definedName name="marst96">#REF!</definedName>
    <definedName name="MESSAGE" localSheetId="3">#REF!</definedName>
    <definedName name="MESSAGE" localSheetId="12">#REF!</definedName>
    <definedName name="MESSAGE" localSheetId="13">#REF!</definedName>
    <definedName name="MESSAGE" localSheetId="14">[1]PYRAMID!#REF!</definedName>
    <definedName name="MESSAGE" localSheetId="15">#REF!</definedName>
    <definedName name="MESSAGE" localSheetId="16">#REF!</definedName>
    <definedName name="MESSAGE" localSheetId="19">#REF!</definedName>
    <definedName name="MESSAGE" localSheetId="4">#REF!</definedName>
    <definedName name="MESSAGE" localSheetId="23">[1]PYRAMID!#REF!</definedName>
    <definedName name="MESSAGE" localSheetId="5">#REF!</definedName>
    <definedName name="MESSAGE" localSheetId="9">#REF!</definedName>
    <definedName name="MESSAGE" localSheetId="10">#REF!</definedName>
    <definedName name="MESSAGE" localSheetId="11">#REF!</definedName>
    <definedName name="MESSAGE" localSheetId="2">#REF!</definedName>
    <definedName name="MESSAGE">#REF!</definedName>
    <definedName name="mm" localSheetId="3">#REF!</definedName>
    <definedName name="mm" localSheetId="12">#REF!</definedName>
    <definedName name="mm" localSheetId="13">#REF!</definedName>
    <definedName name="mm" localSheetId="4">#REF!</definedName>
    <definedName name="mm" localSheetId="5">#REF!</definedName>
    <definedName name="mm" localSheetId="9">#REF!</definedName>
    <definedName name="mm" localSheetId="10">#REF!</definedName>
    <definedName name="mm" localSheetId="11">#REF!</definedName>
    <definedName name="mm">#REF!</definedName>
    <definedName name="mmr" localSheetId="3">#REF!</definedName>
    <definedName name="mmr" localSheetId="12">#REF!</definedName>
    <definedName name="mmr" localSheetId="13">#REF!</definedName>
    <definedName name="mmr" localSheetId="14">[2]Maternal!$A$13</definedName>
    <definedName name="mmr" localSheetId="15">#REF!</definedName>
    <definedName name="mmr" localSheetId="16">#REF!</definedName>
    <definedName name="mmr" localSheetId="19">#REF!</definedName>
    <definedName name="mmr" localSheetId="4">#REF!</definedName>
    <definedName name="mmr" localSheetId="23">[2]Maternal!$A$13</definedName>
    <definedName name="mmr" localSheetId="5">#REF!</definedName>
    <definedName name="mmr" localSheetId="9">#REF!</definedName>
    <definedName name="mmr" localSheetId="10">#REF!</definedName>
    <definedName name="mmr" localSheetId="11">#REF!</definedName>
    <definedName name="mmr" localSheetId="2">#REF!</definedName>
    <definedName name="mmr">#REF!</definedName>
    <definedName name="Month" localSheetId="3">#REF!</definedName>
    <definedName name="Month" localSheetId="12">#REF!</definedName>
    <definedName name="Month" localSheetId="13">#REF!</definedName>
    <definedName name="Month" localSheetId="14">#REF!</definedName>
    <definedName name="Month" localSheetId="15">#REF!</definedName>
    <definedName name="Month" localSheetId="16">#REF!</definedName>
    <definedName name="Month" localSheetId="19">#REF!</definedName>
    <definedName name="Month" localSheetId="4">#REF!</definedName>
    <definedName name="Month" localSheetId="23">#REF!</definedName>
    <definedName name="Month" localSheetId="5">#REF!</definedName>
    <definedName name="Month" localSheetId="9">#REF!</definedName>
    <definedName name="Month" localSheetId="10">#REF!</definedName>
    <definedName name="Month" localSheetId="11">#REF!</definedName>
    <definedName name="Month" localSheetId="2">#REF!</definedName>
    <definedName name="Month">#REF!</definedName>
    <definedName name="mort1" localSheetId="3">#REF!</definedName>
    <definedName name="mort1" localSheetId="12">#REF!</definedName>
    <definedName name="mort1" localSheetId="13">#REF!</definedName>
    <definedName name="mort1" localSheetId="14">[2]Mortality!$Q$1</definedName>
    <definedName name="mort1" localSheetId="15">#REF!</definedName>
    <definedName name="mort1" localSheetId="16">#REF!</definedName>
    <definedName name="mort1" localSheetId="19">#REF!</definedName>
    <definedName name="mort1" localSheetId="4">#REF!</definedName>
    <definedName name="mort1" localSheetId="23">[2]Mortality!$Q$1</definedName>
    <definedName name="mort1" localSheetId="5">#REF!</definedName>
    <definedName name="mort1" localSheetId="9">#REF!</definedName>
    <definedName name="mort1" localSheetId="10">#REF!</definedName>
    <definedName name="mort1" localSheetId="11">#REF!</definedName>
    <definedName name="mort1" localSheetId="2">#REF!</definedName>
    <definedName name="mort1">#REF!</definedName>
    <definedName name="mort2" localSheetId="3">#REF!</definedName>
    <definedName name="mort2" localSheetId="12">#REF!</definedName>
    <definedName name="mort2" localSheetId="13">#REF!</definedName>
    <definedName name="mort2" localSheetId="14">[2]Mortality!$AG$1</definedName>
    <definedName name="mort2" localSheetId="15">#REF!</definedName>
    <definedName name="mort2" localSheetId="16">#REF!</definedName>
    <definedName name="mort2" localSheetId="19">#REF!</definedName>
    <definedName name="mort2" localSheetId="4">#REF!</definedName>
    <definedName name="mort2" localSheetId="23">[2]Mortality!$AG$1</definedName>
    <definedName name="mort2" localSheetId="5">#REF!</definedName>
    <definedName name="mort2" localSheetId="9">#REF!</definedName>
    <definedName name="mort2" localSheetId="10">#REF!</definedName>
    <definedName name="mort2" localSheetId="11">#REF!</definedName>
    <definedName name="mort2" localSheetId="2">#REF!</definedName>
    <definedName name="mort2">#REF!</definedName>
    <definedName name="MSG_CELL" localSheetId="3">#REF!</definedName>
    <definedName name="MSG_CELL" localSheetId="12">#REF!</definedName>
    <definedName name="MSG_CELL" localSheetId="13">#REF!</definedName>
    <definedName name="MSG_CELL" localSheetId="14">[1]PYRAMID!#REF!</definedName>
    <definedName name="MSG_CELL" localSheetId="15">#REF!</definedName>
    <definedName name="MSG_CELL" localSheetId="16">#REF!</definedName>
    <definedName name="MSG_CELL" localSheetId="19">#REF!</definedName>
    <definedName name="MSG_CELL" localSheetId="4">#REF!</definedName>
    <definedName name="MSG_CELL" localSheetId="23">[1]PYRAMID!#REF!</definedName>
    <definedName name="MSG_CELL" localSheetId="5">#REF!</definedName>
    <definedName name="MSG_CELL" localSheetId="9">#REF!</definedName>
    <definedName name="MSG_CELL" localSheetId="10">#REF!</definedName>
    <definedName name="MSG_CELL" localSheetId="11">#REF!</definedName>
    <definedName name="MSG_CELL" localSheetId="2">#REF!</definedName>
    <definedName name="MSG_CELL">#REF!</definedName>
    <definedName name="NEWMRG" localSheetId="3">#REF!</definedName>
    <definedName name="NEWMRG" localSheetId="12">#REF!</definedName>
    <definedName name="NEWMRG" localSheetId="13">#REF!</definedName>
    <definedName name="NEWMRG" localSheetId="14">#REF!</definedName>
    <definedName name="NEWMRG" localSheetId="15">#REF!</definedName>
    <definedName name="NEWMRG" localSheetId="16">#REF!</definedName>
    <definedName name="NEWMRG" localSheetId="19">#REF!</definedName>
    <definedName name="NEWMRG" localSheetId="4">#REF!</definedName>
    <definedName name="NEWMRG" localSheetId="23">#REF!</definedName>
    <definedName name="NEWMRG" localSheetId="5">#REF!</definedName>
    <definedName name="NEWMRG" localSheetId="9">#REF!</definedName>
    <definedName name="NEWMRG" localSheetId="10">#REF!</definedName>
    <definedName name="NEWMRG" localSheetId="11">#REF!</definedName>
    <definedName name="NEWMRG" localSheetId="2">#REF!</definedName>
    <definedName name="NEWMRG">#REF!</definedName>
    <definedName name="NOPAS" localSheetId="3">#REF!</definedName>
    <definedName name="NOPAS" localSheetId="12">#REF!</definedName>
    <definedName name="NOPAS" localSheetId="13">#REF!</definedName>
    <definedName name="NOPAS" localSheetId="14">[1]PYRAMID!#REF!</definedName>
    <definedName name="NOPAS" localSheetId="15">#REF!</definedName>
    <definedName name="NOPAS" localSheetId="16">#REF!</definedName>
    <definedName name="NOPAS" localSheetId="19">#REF!</definedName>
    <definedName name="NOPAS" localSheetId="4">#REF!</definedName>
    <definedName name="NOPAS" localSheetId="23">[1]PYRAMID!#REF!</definedName>
    <definedName name="NOPAS" localSheetId="5">#REF!</definedName>
    <definedName name="NOPAS" localSheetId="9">#REF!</definedName>
    <definedName name="NOPAS" localSheetId="10">#REF!</definedName>
    <definedName name="NOPAS" localSheetId="11">#REF!</definedName>
    <definedName name="NOPAS" localSheetId="2">#REF!</definedName>
    <definedName name="NOPAS">#REF!</definedName>
    <definedName name="NOPAS3" localSheetId="3">#REF!</definedName>
    <definedName name="NOPAS3" localSheetId="12">#REF!</definedName>
    <definedName name="NOPAS3" localSheetId="13">#REF!</definedName>
    <definedName name="NOPAS3" localSheetId="14">[1]PYRAMID!#REF!</definedName>
    <definedName name="NOPAS3" localSheetId="15">#REF!</definedName>
    <definedName name="NOPAS3" localSheetId="16">#REF!</definedName>
    <definedName name="NOPAS3" localSheetId="19">#REF!</definedName>
    <definedName name="NOPAS3" localSheetId="4">#REF!</definedName>
    <definedName name="NOPAS3" localSheetId="23">[1]PYRAMID!#REF!</definedName>
    <definedName name="NOPAS3" localSheetId="5">#REF!</definedName>
    <definedName name="NOPAS3" localSheetId="9">#REF!</definedName>
    <definedName name="NOPAS3" localSheetId="10">#REF!</definedName>
    <definedName name="NOPAS3" localSheetId="11">#REF!</definedName>
    <definedName name="NOPAS3" localSheetId="2">#REF!</definedName>
    <definedName name="NOPAS3">#REF!</definedName>
    <definedName name="NOT_IN_NEWLIST" localSheetId="3">#REF!</definedName>
    <definedName name="NOT_IN_NEWLIST" localSheetId="12">#REF!</definedName>
    <definedName name="NOT_IN_NEWLIST" localSheetId="13">#REF!</definedName>
    <definedName name="NOT_IN_NEWLIST" localSheetId="14">#REF!</definedName>
    <definedName name="NOT_IN_NEWLIST" localSheetId="15">#REF!</definedName>
    <definedName name="NOT_IN_NEWLIST" localSheetId="16">#REF!</definedName>
    <definedName name="NOT_IN_NEWLIST" localSheetId="19">#REF!</definedName>
    <definedName name="NOT_IN_NEWLIST" localSheetId="4">#REF!</definedName>
    <definedName name="NOT_IN_NEWLIST" localSheetId="23">#REF!</definedName>
    <definedName name="NOT_IN_NEWLIST" localSheetId="5">#REF!</definedName>
    <definedName name="NOT_IN_NEWLIST" localSheetId="9">#REF!</definedName>
    <definedName name="NOT_IN_NEWLIST" localSheetId="10">#REF!</definedName>
    <definedName name="NOT_IN_NEWLIST" localSheetId="11">#REF!</definedName>
    <definedName name="NOT_IN_NEWLIST" localSheetId="2">#REF!</definedName>
    <definedName name="NOT_IN_NEWLIST">#REF!</definedName>
    <definedName name="NOT_IN_OLDLIST" localSheetId="3">#REF!</definedName>
    <definedName name="NOT_IN_OLDLIST" localSheetId="12">#REF!</definedName>
    <definedName name="NOT_IN_OLDLIST" localSheetId="13">#REF!</definedName>
    <definedName name="NOT_IN_OLDLIST" localSheetId="14">#REF!</definedName>
    <definedName name="NOT_IN_OLDLIST" localSheetId="15">#REF!</definedName>
    <definedName name="NOT_IN_OLDLIST" localSheetId="16">#REF!</definedName>
    <definedName name="NOT_IN_OLDLIST" localSheetId="19">#REF!</definedName>
    <definedName name="NOT_IN_OLDLIST" localSheetId="4">#REF!</definedName>
    <definedName name="NOT_IN_OLDLIST" localSheetId="23">#REF!</definedName>
    <definedName name="NOT_IN_OLDLIST" localSheetId="5">#REF!</definedName>
    <definedName name="NOT_IN_OLDLIST" localSheetId="9">#REF!</definedName>
    <definedName name="NOT_IN_OLDLIST" localSheetId="10">#REF!</definedName>
    <definedName name="NOT_IN_OLDLIST" localSheetId="11">#REF!</definedName>
    <definedName name="NOT_IN_OLDLIST" localSheetId="2">#REF!</definedName>
    <definedName name="NOT_IN_OLDLIST">#REF!</definedName>
    <definedName name="notinlist" localSheetId="3">#REF!</definedName>
    <definedName name="notinlist" localSheetId="12">#REF!</definedName>
    <definedName name="notinlist" localSheetId="13">#REF!</definedName>
    <definedName name="notinlist" localSheetId="14">#REF!</definedName>
    <definedName name="notinlist" localSheetId="15">#REF!</definedName>
    <definedName name="notinlist" localSheetId="16">#REF!</definedName>
    <definedName name="notinlist" localSheetId="19">#REF!</definedName>
    <definedName name="notinlist" localSheetId="4">#REF!</definedName>
    <definedName name="notinlist" localSheetId="23">#REF!</definedName>
    <definedName name="notinlist" localSheetId="5">#REF!</definedName>
    <definedName name="notinlist" localSheetId="9">#REF!</definedName>
    <definedName name="notinlist" localSheetId="10">#REF!</definedName>
    <definedName name="notinlist" localSheetId="11">#REF!</definedName>
    <definedName name="notinlist" localSheetId="2">#REF!</definedName>
    <definedName name="notinlist">#REF!</definedName>
    <definedName name="nrp_05" localSheetId="3">#REF!</definedName>
    <definedName name="nrp_05" localSheetId="12">#REF!</definedName>
    <definedName name="nrp_05" localSheetId="13">#REF!</definedName>
    <definedName name="nrp_05" localSheetId="14">#REF!</definedName>
    <definedName name="nrp_05" localSheetId="15">#REF!</definedName>
    <definedName name="nrp_05" localSheetId="16">#REF!</definedName>
    <definedName name="nrp_05" localSheetId="19">#REF!</definedName>
    <definedName name="nrp_05" localSheetId="4">#REF!</definedName>
    <definedName name="nrp_05" localSheetId="23">#REF!</definedName>
    <definedName name="nrp_05" localSheetId="5">#REF!</definedName>
    <definedName name="nrp_05" localSheetId="9">#REF!</definedName>
    <definedName name="nrp_05" localSheetId="10">#REF!</definedName>
    <definedName name="nrp_05" localSheetId="11">#REF!</definedName>
    <definedName name="nrp_05" localSheetId="2">#REF!</definedName>
    <definedName name="nrp_05">#REF!</definedName>
    <definedName name="nrp_05_01" localSheetId="3">#REF!</definedName>
    <definedName name="nrp_05_01" localSheetId="12">#REF!</definedName>
    <definedName name="nrp_05_01" localSheetId="13">#REF!</definedName>
    <definedName name="nrp_05_01" localSheetId="14">#REF!</definedName>
    <definedName name="nrp_05_01" localSheetId="15">#REF!</definedName>
    <definedName name="nrp_05_01" localSheetId="16">#REF!</definedName>
    <definedName name="nrp_05_01" localSheetId="19">#REF!</definedName>
    <definedName name="nrp_05_01" localSheetId="4">#REF!</definedName>
    <definedName name="nrp_05_01" localSheetId="23">#REF!</definedName>
    <definedName name="nrp_05_01" localSheetId="5">#REF!</definedName>
    <definedName name="nrp_05_01" localSheetId="9">#REF!</definedName>
    <definedName name="nrp_05_01" localSheetId="10">#REF!</definedName>
    <definedName name="nrp_05_01" localSheetId="11">#REF!</definedName>
    <definedName name="nrp_05_01" localSheetId="2">#REF!</definedName>
    <definedName name="nrp_05_01">#REF!</definedName>
    <definedName name="nrp_0506" localSheetId="3">#REF!</definedName>
    <definedName name="nrp_0506" localSheetId="12">#REF!</definedName>
    <definedName name="nrp_0506" localSheetId="13">#REF!</definedName>
    <definedName name="nrp_0506" localSheetId="14">#REF!</definedName>
    <definedName name="nrp_0506" localSheetId="15">#REF!</definedName>
    <definedName name="nrp_0506" localSheetId="16">#REF!</definedName>
    <definedName name="nrp_0506" localSheetId="19">#REF!</definedName>
    <definedName name="nrp_0506" localSheetId="4">#REF!</definedName>
    <definedName name="nrp_0506" localSheetId="23">#REF!</definedName>
    <definedName name="nrp_0506" localSheetId="5">#REF!</definedName>
    <definedName name="nrp_0506" localSheetId="9">#REF!</definedName>
    <definedName name="nrp_0506" localSheetId="10">#REF!</definedName>
    <definedName name="nrp_0506" localSheetId="11">#REF!</definedName>
    <definedName name="nrp_0506" localSheetId="2">#REF!</definedName>
    <definedName name="nrp_0506">#REF!</definedName>
    <definedName name="nrp_aggr" localSheetId="3">#REF!</definedName>
    <definedName name="nrp_aggr" localSheetId="12">#REF!</definedName>
    <definedName name="nrp_aggr" localSheetId="13">#REF!</definedName>
    <definedName name="nrp_aggr" localSheetId="14">#REF!</definedName>
    <definedName name="nrp_aggr" localSheetId="15">#REF!</definedName>
    <definedName name="nrp_aggr" localSheetId="16">#REF!</definedName>
    <definedName name="nrp_aggr" localSheetId="19">#REF!</definedName>
    <definedName name="nrp_aggr" localSheetId="4">#REF!</definedName>
    <definedName name="nrp_aggr" localSheetId="23">#REF!</definedName>
    <definedName name="nrp_aggr" localSheetId="5">#REF!</definedName>
    <definedName name="nrp_aggr" localSheetId="9">#REF!</definedName>
    <definedName name="nrp_aggr" localSheetId="10">#REF!</definedName>
    <definedName name="nrp_aggr" localSheetId="11">#REF!</definedName>
    <definedName name="nrp_aggr" localSheetId="2">#REF!</definedName>
    <definedName name="nrp_aggr">#REF!</definedName>
    <definedName name="nrp_arm01" localSheetId="3">#REF!</definedName>
    <definedName name="nrp_arm01" localSheetId="12">#REF!</definedName>
    <definedName name="nrp_arm01" localSheetId="13">#REF!</definedName>
    <definedName name="nrp_arm01" localSheetId="14">#REF!</definedName>
    <definedName name="nrp_arm01" localSheetId="15">#REF!</definedName>
    <definedName name="nrp_arm01" localSheetId="16">#REF!</definedName>
    <definedName name="nrp_arm01" localSheetId="19">#REF!</definedName>
    <definedName name="nrp_arm01" localSheetId="4">#REF!</definedName>
    <definedName name="nrp_arm01" localSheetId="23">#REF!</definedName>
    <definedName name="nrp_arm01" localSheetId="5">#REF!</definedName>
    <definedName name="nrp_arm01" localSheetId="9">#REF!</definedName>
    <definedName name="nrp_arm01" localSheetId="10">#REF!</definedName>
    <definedName name="nrp_arm01" localSheetId="11">#REF!</definedName>
    <definedName name="nrp_arm01" localSheetId="2">#REF!</definedName>
    <definedName name="nrp_arm01">#REF!</definedName>
    <definedName name="nrp_arm02" localSheetId="3">#REF!</definedName>
    <definedName name="nrp_arm02" localSheetId="12">#REF!</definedName>
    <definedName name="nrp_arm02" localSheetId="13">#REF!</definedName>
    <definedName name="nrp_arm02" localSheetId="14">#REF!</definedName>
    <definedName name="nrp_arm02" localSheetId="15">#REF!</definedName>
    <definedName name="nrp_arm02" localSheetId="16">#REF!</definedName>
    <definedName name="nrp_arm02" localSheetId="19">#REF!</definedName>
    <definedName name="nrp_arm02" localSheetId="4">#REF!</definedName>
    <definedName name="nrp_arm02" localSheetId="23">#REF!</definedName>
    <definedName name="nrp_arm02" localSheetId="5">#REF!</definedName>
    <definedName name="nrp_arm02" localSheetId="9">#REF!</definedName>
    <definedName name="nrp_arm02" localSheetId="10">#REF!</definedName>
    <definedName name="nrp_arm02" localSheetId="11">#REF!</definedName>
    <definedName name="nrp_arm02" localSheetId="2">#REF!</definedName>
    <definedName name="nrp_arm02">#REF!</definedName>
    <definedName name="nrp_FoodBev01" localSheetId="3">#REF!</definedName>
    <definedName name="nrp_FoodBev01" localSheetId="12">#REF!</definedName>
    <definedName name="nrp_FoodBev01" localSheetId="13">#REF!</definedName>
    <definedName name="nrp_FoodBev01" localSheetId="14">#REF!</definedName>
    <definedName name="nrp_FoodBev01" localSheetId="15">#REF!</definedName>
    <definedName name="nrp_FoodBev01" localSheetId="16">#REF!</definedName>
    <definedName name="nrp_FoodBev01" localSheetId="19">#REF!</definedName>
    <definedName name="nrp_FoodBev01" localSheetId="4">#REF!</definedName>
    <definedName name="nrp_FoodBev01" localSheetId="23">#REF!</definedName>
    <definedName name="nrp_FoodBev01" localSheetId="5">#REF!</definedName>
    <definedName name="nrp_FoodBev01" localSheetId="9">#REF!</definedName>
    <definedName name="nrp_FoodBev01" localSheetId="10">#REF!</definedName>
    <definedName name="nrp_FoodBev01" localSheetId="11">#REF!</definedName>
    <definedName name="nrp_FoodBev01" localSheetId="2">#REF!</definedName>
    <definedName name="nrp_FoodBev01">#REF!</definedName>
    <definedName name="nrp_FoodBev02" localSheetId="3">#REF!</definedName>
    <definedName name="nrp_FoodBev02" localSheetId="12">#REF!</definedName>
    <definedName name="nrp_FoodBev02" localSheetId="13">#REF!</definedName>
    <definedName name="nrp_FoodBev02" localSheetId="14">#REF!</definedName>
    <definedName name="nrp_FoodBev02" localSheetId="15">#REF!</definedName>
    <definedName name="nrp_FoodBev02" localSheetId="16">#REF!</definedName>
    <definedName name="nrp_FoodBev02" localSheetId="19">#REF!</definedName>
    <definedName name="nrp_FoodBev02" localSheetId="4">#REF!</definedName>
    <definedName name="nrp_FoodBev02" localSheetId="23">#REF!</definedName>
    <definedName name="nrp_FoodBev02" localSheetId="5">#REF!</definedName>
    <definedName name="nrp_FoodBev02" localSheetId="9">#REF!</definedName>
    <definedName name="nrp_FoodBev02" localSheetId="10">#REF!</definedName>
    <definedName name="nrp_FoodBev02" localSheetId="11">#REF!</definedName>
    <definedName name="nrp_FoodBev02" localSheetId="2">#REF!</definedName>
    <definedName name="nrp_FoodBev02">#REF!</definedName>
    <definedName name="nrp_fuel01" localSheetId="3">#REF!</definedName>
    <definedName name="nrp_fuel01" localSheetId="12">#REF!</definedName>
    <definedName name="nrp_fuel01" localSheetId="13">#REF!</definedName>
    <definedName name="nrp_fuel01" localSheetId="14">#REF!</definedName>
    <definedName name="nrp_fuel01" localSheetId="15">#REF!</definedName>
    <definedName name="nrp_fuel01" localSheetId="16">#REF!</definedName>
    <definedName name="nrp_fuel01" localSheetId="19">#REF!</definedName>
    <definedName name="nrp_fuel01" localSheetId="4">#REF!</definedName>
    <definedName name="nrp_fuel01" localSheetId="23">#REF!</definedName>
    <definedName name="nrp_fuel01" localSheetId="5">#REF!</definedName>
    <definedName name="nrp_fuel01" localSheetId="9">#REF!</definedName>
    <definedName name="nrp_fuel01" localSheetId="10">#REF!</definedName>
    <definedName name="nrp_fuel01" localSheetId="11">#REF!</definedName>
    <definedName name="nrp_fuel01" localSheetId="2">#REF!</definedName>
    <definedName name="nrp_fuel01">#REF!</definedName>
    <definedName name="nrp_fuel02" localSheetId="3">#REF!</definedName>
    <definedName name="nrp_fuel02" localSheetId="12">#REF!</definedName>
    <definedName name="nrp_fuel02" localSheetId="13">#REF!</definedName>
    <definedName name="nrp_fuel02" localSheetId="14">#REF!</definedName>
    <definedName name="nrp_fuel02" localSheetId="15">#REF!</definedName>
    <definedName name="nrp_fuel02" localSheetId="16">#REF!</definedName>
    <definedName name="nrp_fuel02" localSheetId="19">#REF!</definedName>
    <definedName name="nrp_fuel02" localSheetId="4">#REF!</definedName>
    <definedName name="nrp_fuel02" localSheetId="23">#REF!</definedName>
    <definedName name="nrp_fuel02" localSheetId="5">#REF!</definedName>
    <definedName name="nrp_fuel02" localSheetId="9">#REF!</definedName>
    <definedName name="nrp_fuel02" localSheetId="10">#REF!</definedName>
    <definedName name="nrp_fuel02" localSheetId="11">#REF!</definedName>
    <definedName name="nrp_fuel02" localSheetId="2">#REF!</definedName>
    <definedName name="nrp_fuel02">#REF!</definedName>
    <definedName name="officials" localSheetId="3">#REF!</definedName>
    <definedName name="officials" localSheetId="12">#REF!</definedName>
    <definedName name="officials" localSheetId="13">#REF!</definedName>
    <definedName name="officials" localSheetId="14">'[2]Gov Officials'!$A$13</definedName>
    <definedName name="officials" localSheetId="15">#REF!</definedName>
    <definedName name="officials" localSheetId="16">#REF!</definedName>
    <definedName name="officials" localSheetId="19">#REF!</definedName>
    <definedName name="officials" localSheetId="4">#REF!</definedName>
    <definedName name="officials" localSheetId="23">'[2]Gov Officials'!$A$13</definedName>
    <definedName name="officials" localSheetId="5">#REF!</definedName>
    <definedName name="officials" localSheetId="9">#REF!</definedName>
    <definedName name="officials" localSheetId="10">#REF!</definedName>
    <definedName name="officials" localSheetId="11">#REF!</definedName>
    <definedName name="officials" localSheetId="2">#REF!</definedName>
    <definedName name="officials">#REF!</definedName>
    <definedName name="OLD_MSG" localSheetId="3">#REF!</definedName>
    <definedName name="OLD_MSG" localSheetId="12">#REF!</definedName>
    <definedName name="OLD_MSG" localSheetId="13">#REF!</definedName>
    <definedName name="OLD_MSG" localSheetId="14">[1]PYRAMID!#REF!</definedName>
    <definedName name="OLD_MSG" localSheetId="15">#REF!</definedName>
    <definedName name="OLD_MSG" localSheetId="16">#REF!</definedName>
    <definedName name="OLD_MSG" localSheetId="19">#REF!</definedName>
    <definedName name="OLD_MSG" localSheetId="4">#REF!</definedName>
    <definedName name="OLD_MSG" localSheetId="23">[1]PYRAMID!#REF!</definedName>
    <definedName name="OLD_MSG" localSheetId="5">#REF!</definedName>
    <definedName name="OLD_MSG" localSheetId="9">#REF!</definedName>
    <definedName name="OLD_MSG" localSheetId="10">#REF!</definedName>
    <definedName name="OLD_MSG" localSheetId="11">#REF!</definedName>
    <definedName name="OLD_MSG" localSheetId="2">#REF!</definedName>
    <definedName name="OLD_MSG">#REF!</definedName>
    <definedName name="oldlistno" localSheetId="3">#REF!</definedName>
    <definedName name="oldlistno" localSheetId="12">#REF!</definedName>
    <definedName name="oldlistno" localSheetId="13">#REF!</definedName>
    <definedName name="oldlistno" localSheetId="14">#REF!</definedName>
    <definedName name="oldlistno" localSheetId="15">#REF!</definedName>
    <definedName name="oldlistno" localSheetId="16">#REF!</definedName>
    <definedName name="oldlistno" localSheetId="19">#REF!</definedName>
    <definedName name="oldlistno" localSheetId="4">#REF!</definedName>
    <definedName name="oldlistno" localSheetId="23">#REF!</definedName>
    <definedName name="oldlistno" localSheetId="5">#REF!</definedName>
    <definedName name="oldlistno" localSheetId="9">#REF!</definedName>
    <definedName name="oldlistno" localSheetId="10">#REF!</definedName>
    <definedName name="oldlistno" localSheetId="11">#REF!</definedName>
    <definedName name="oldlistno" localSheetId="2">#REF!</definedName>
    <definedName name="oldlistno">#REF!</definedName>
    <definedName name="PAS_MSG1" localSheetId="3">#REF!</definedName>
    <definedName name="PAS_MSG1" localSheetId="12">#REF!</definedName>
    <definedName name="PAS_MSG1" localSheetId="13">#REF!</definedName>
    <definedName name="PAS_MSG1" localSheetId="14">[1]PYRAMID!#REF!</definedName>
    <definedName name="PAS_MSG1" localSheetId="15">#REF!</definedName>
    <definedName name="PAS_MSG1" localSheetId="16">#REF!</definedName>
    <definedName name="PAS_MSG1" localSheetId="19">#REF!</definedName>
    <definedName name="PAS_MSG1" localSheetId="4">#REF!</definedName>
    <definedName name="PAS_MSG1" localSheetId="23">[1]PYRAMID!#REF!</definedName>
    <definedName name="PAS_MSG1" localSheetId="5">#REF!</definedName>
    <definedName name="PAS_MSG1" localSheetId="9">#REF!</definedName>
    <definedName name="PAS_MSG1" localSheetId="10">#REF!</definedName>
    <definedName name="PAS_MSG1" localSheetId="11">#REF!</definedName>
    <definedName name="PAS_MSG1" localSheetId="2">#REF!</definedName>
    <definedName name="PAS_MSG1">#REF!</definedName>
    <definedName name="PAS_MSG2" localSheetId="3">#REF!</definedName>
    <definedName name="PAS_MSG2" localSheetId="12">#REF!</definedName>
    <definedName name="PAS_MSG2" localSheetId="13">#REF!</definedName>
    <definedName name="PAS_MSG2" localSheetId="14">[1]PYRAMID!#REF!</definedName>
    <definedName name="PAS_MSG2" localSheetId="15">#REF!</definedName>
    <definedName name="PAS_MSG2" localSheetId="16">#REF!</definedName>
    <definedName name="PAS_MSG2" localSheetId="19">#REF!</definedName>
    <definedName name="PAS_MSG2" localSheetId="4">#REF!</definedName>
    <definedName name="PAS_MSG2" localSheetId="23">[1]PYRAMID!#REF!</definedName>
    <definedName name="PAS_MSG2" localSheetId="5">#REF!</definedName>
    <definedName name="PAS_MSG2" localSheetId="9">#REF!</definedName>
    <definedName name="PAS_MSG2" localSheetId="10">#REF!</definedName>
    <definedName name="PAS_MSG2" localSheetId="11">#REF!</definedName>
    <definedName name="PAS_MSG2" localSheetId="2">#REF!</definedName>
    <definedName name="PAS_MSG2">#REF!</definedName>
    <definedName name="PAS_MSG3" localSheetId="3">#REF!</definedName>
    <definedName name="PAS_MSG3" localSheetId="12">#REF!</definedName>
    <definedName name="PAS_MSG3" localSheetId="13">#REF!</definedName>
    <definedName name="PAS_MSG3" localSheetId="14">[1]PYRAMID!#REF!</definedName>
    <definedName name="PAS_MSG3" localSheetId="15">#REF!</definedName>
    <definedName name="PAS_MSG3" localSheetId="16">#REF!</definedName>
    <definedName name="PAS_MSG3" localSheetId="19">#REF!</definedName>
    <definedName name="PAS_MSG3" localSheetId="4">#REF!</definedName>
    <definedName name="PAS_MSG3" localSheetId="23">[1]PYRAMID!#REF!</definedName>
    <definedName name="PAS_MSG3" localSheetId="5">#REF!</definedName>
    <definedName name="PAS_MSG3" localSheetId="9">#REF!</definedName>
    <definedName name="PAS_MSG3" localSheetId="10">#REF!</definedName>
    <definedName name="PAS_MSG3" localSheetId="11">#REF!</definedName>
    <definedName name="PAS_MSG3" localSheetId="2">#REF!</definedName>
    <definedName name="PAS_MSG3">#REF!</definedName>
    <definedName name="PAUSE" localSheetId="3">#REF!</definedName>
    <definedName name="PAUSE" localSheetId="12">#REF!</definedName>
    <definedName name="PAUSE" localSheetId="13">#REF!</definedName>
    <definedName name="PAUSE" localSheetId="14">[1]PYRAMID!#REF!</definedName>
    <definedName name="PAUSE" localSheetId="15">#REF!</definedName>
    <definedName name="PAUSE" localSheetId="16">#REF!</definedName>
    <definedName name="PAUSE" localSheetId="19">#REF!</definedName>
    <definedName name="PAUSE" localSheetId="4">#REF!</definedName>
    <definedName name="PAUSE" localSheetId="23">[1]PYRAMID!#REF!</definedName>
    <definedName name="PAUSE" localSheetId="5">#REF!</definedName>
    <definedName name="PAUSE" localSheetId="9">#REF!</definedName>
    <definedName name="PAUSE" localSheetId="10">#REF!</definedName>
    <definedName name="PAUSE" localSheetId="11">#REF!</definedName>
    <definedName name="PAUSE" localSheetId="2">#REF!</definedName>
    <definedName name="PAUSE">#REF!</definedName>
    <definedName name="population" localSheetId="3">#REF!</definedName>
    <definedName name="population" localSheetId="12">#REF!</definedName>
    <definedName name="population" localSheetId="13">#REF!</definedName>
    <definedName name="population" localSheetId="14">[2]Population!$A$1</definedName>
    <definedName name="population" localSheetId="15">#REF!</definedName>
    <definedName name="population" localSheetId="16">#REF!</definedName>
    <definedName name="population" localSheetId="19">#REF!</definedName>
    <definedName name="population" localSheetId="4">#REF!</definedName>
    <definedName name="population" localSheetId="23">[2]Population!$A$1</definedName>
    <definedName name="population" localSheetId="5">#REF!</definedName>
    <definedName name="population" localSheetId="9">#REF!</definedName>
    <definedName name="population" localSheetId="10">#REF!</definedName>
    <definedName name="population" localSheetId="11">#REF!</definedName>
    <definedName name="population" localSheetId="2">#REF!</definedName>
    <definedName name="population">#REF!</definedName>
    <definedName name="PRINCIPALES_PROD_IMPO" localSheetId="3">#REF!</definedName>
    <definedName name="PRINCIPALES_PROD_IMPO" localSheetId="12">#REF!</definedName>
    <definedName name="PRINCIPALES_PROD_IMPO" localSheetId="13">#REF!</definedName>
    <definedName name="PRINCIPALES_PROD_IMPO" localSheetId="14">#REF!</definedName>
    <definedName name="PRINCIPALES_PROD_IMPO" localSheetId="15">#REF!</definedName>
    <definedName name="PRINCIPALES_PROD_IMPO" localSheetId="16">#REF!</definedName>
    <definedName name="PRINCIPALES_PROD_IMPO" localSheetId="19">#REF!</definedName>
    <definedName name="PRINCIPALES_PROD_IMPO" localSheetId="4">#REF!</definedName>
    <definedName name="PRINCIPALES_PROD_IMPO" localSheetId="23">#REF!</definedName>
    <definedName name="PRINCIPALES_PROD_IMPO" localSheetId="5">#REF!</definedName>
    <definedName name="PRINCIPALES_PROD_IMPO" localSheetId="9">#REF!</definedName>
    <definedName name="PRINCIPALES_PROD_IMPO" localSheetId="10">#REF!</definedName>
    <definedName name="PRINCIPALES_PROD_IMPO" localSheetId="11">#REF!</definedName>
    <definedName name="PRINCIPALES_PROD_IMPO" localSheetId="2">#REF!</definedName>
    <definedName name="PRINCIPALES_PROD_IMPO">#REF!</definedName>
    <definedName name="PRINT" localSheetId="3">#REF!</definedName>
    <definedName name="PRINT" localSheetId="12">#REF!</definedName>
    <definedName name="PRINT" localSheetId="13">#REF!</definedName>
    <definedName name="PRINT" localSheetId="14">[1]PYRAMID!$A$1:$F$43</definedName>
    <definedName name="PRINT" localSheetId="15">#REF!</definedName>
    <definedName name="PRINT" localSheetId="16">#REF!</definedName>
    <definedName name="PRINT" localSheetId="19">#REF!</definedName>
    <definedName name="PRINT" localSheetId="4">#REF!</definedName>
    <definedName name="PRINT" localSheetId="23">[1]PYRAMID!$A$1:$F$43</definedName>
    <definedName name="PRINT" localSheetId="5">#REF!</definedName>
    <definedName name="PRINT" localSheetId="9">#REF!</definedName>
    <definedName name="PRINT" localSheetId="10">#REF!</definedName>
    <definedName name="PRINT" localSheetId="11">#REF!</definedName>
    <definedName name="PRINT" localSheetId="2">#REF!</definedName>
    <definedName name="PRINT">#REF!</definedName>
    <definedName name="_xlnm.Print_Area" localSheetId="33">'Appendix Table 1'!$A$1:$K$51</definedName>
    <definedName name="_xlnm.Print_Area" localSheetId="34">'Appendix Table 2'!$B$1:$K$52</definedName>
    <definedName name="_xlnm.Print_Area" localSheetId="36">'Appendix Table 4'!$A$1:$K$43</definedName>
    <definedName name="_xlnm.Print_Area" localSheetId="37">'Appendix Table 5'!$A$2:$K$40</definedName>
    <definedName name="PRINT2" localSheetId="3">#REF!</definedName>
    <definedName name="PRINT2" localSheetId="12">#REF!</definedName>
    <definedName name="PRINT2" localSheetId="13">#REF!</definedName>
    <definedName name="PRINT2" localSheetId="14">'[6]Oil prod non-OPEC'!#REF!</definedName>
    <definedName name="PRINT2" localSheetId="15">#REF!</definedName>
    <definedName name="PRINT2" localSheetId="16">#REF!</definedName>
    <definedName name="PRINT2" localSheetId="19">#REF!</definedName>
    <definedName name="PRINT2" localSheetId="4">#REF!</definedName>
    <definedName name="PRINT2" localSheetId="23">'[6]Oil prod non-OPEC'!#REF!</definedName>
    <definedName name="PRINT2" localSheetId="5">#REF!</definedName>
    <definedName name="PRINT2" localSheetId="9">#REF!</definedName>
    <definedName name="PRINT2" localSheetId="10">#REF!</definedName>
    <definedName name="PRINT2" localSheetId="11">#REF!</definedName>
    <definedName name="PRINT2" localSheetId="2">#REF!</definedName>
    <definedName name="PRINT2">#REF!</definedName>
    <definedName name="PRINT3" localSheetId="3">#REF!</definedName>
    <definedName name="PRINT3" localSheetId="12">#REF!</definedName>
    <definedName name="PRINT3" localSheetId="13">#REF!</definedName>
    <definedName name="PRINT3" localSheetId="14">'[6]Oil prod non-OPEC'!#REF!</definedName>
    <definedName name="PRINT3" localSheetId="15">#REF!</definedName>
    <definedName name="PRINT3" localSheetId="16">#REF!</definedName>
    <definedName name="PRINT3" localSheetId="19">#REF!</definedName>
    <definedName name="PRINT3" localSheetId="4">#REF!</definedName>
    <definedName name="PRINT3" localSheetId="23">'[6]Oil prod non-OPEC'!#REF!</definedName>
    <definedName name="PRINT3" localSheetId="5">#REF!</definedName>
    <definedName name="PRINT3" localSheetId="9">#REF!</definedName>
    <definedName name="PRINT3" localSheetId="10">#REF!</definedName>
    <definedName name="PRINT3" localSheetId="11">#REF!</definedName>
    <definedName name="PRINT3" localSheetId="2">#REF!</definedName>
    <definedName name="PRINT3">#REF!</definedName>
    <definedName name="PRINT5" localSheetId="3">#REF!</definedName>
    <definedName name="PRINT5" localSheetId="12">#REF!</definedName>
    <definedName name="PRINT5" localSheetId="13">#REF!</definedName>
    <definedName name="PRINT5" localSheetId="14">'[7]Oil prod OPEC'!#REF!</definedName>
    <definedName name="PRINT5" localSheetId="15">#REF!</definedName>
    <definedName name="PRINT5" localSheetId="16">#REF!</definedName>
    <definedName name="PRINT5" localSheetId="19">#REF!</definedName>
    <definedName name="PRINT5" localSheetId="4">#REF!</definedName>
    <definedName name="PRINT5" localSheetId="23">'[7]Oil prod OPEC'!#REF!</definedName>
    <definedName name="PRINT5" localSheetId="5">#REF!</definedName>
    <definedName name="PRINT5" localSheetId="9">#REF!</definedName>
    <definedName name="PRINT5" localSheetId="10">#REF!</definedName>
    <definedName name="PRINT5" localSheetId="11">#REF!</definedName>
    <definedName name="PRINT5" localSheetId="2">#REF!</definedName>
    <definedName name="PRINT5">#REF!</definedName>
    <definedName name="qual1" localSheetId="3">#REF!</definedName>
    <definedName name="qual1" localSheetId="12">#REF!</definedName>
    <definedName name="qual1" localSheetId="13">#REF!</definedName>
    <definedName name="qual1" localSheetId="14">[2]Quals!$A$39</definedName>
    <definedName name="qual1" localSheetId="15">#REF!</definedName>
    <definedName name="qual1" localSheetId="16">#REF!</definedName>
    <definedName name="qual1" localSheetId="19">#REF!</definedName>
    <definedName name="qual1" localSheetId="4">#REF!</definedName>
    <definedName name="qual1" localSheetId="23">[2]Quals!$A$39</definedName>
    <definedName name="qual1" localSheetId="5">#REF!</definedName>
    <definedName name="qual1" localSheetId="9">#REF!</definedName>
    <definedName name="qual1" localSheetId="10">#REF!</definedName>
    <definedName name="qual1" localSheetId="11">#REF!</definedName>
    <definedName name="qual1" localSheetId="2">#REF!</definedName>
    <definedName name="qual1">#REF!</definedName>
    <definedName name="ra" localSheetId="3">#REF!</definedName>
    <definedName name="ra" localSheetId="12">#REF!</definedName>
    <definedName name="ra" localSheetId="13">#REF!</definedName>
    <definedName name="ra" localSheetId="14">#REF!</definedName>
    <definedName name="ra" localSheetId="15">#REF!</definedName>
    <definedName name="ra" localSheetId="16">#REF!</definedName>
    <definedName name="ra" localSheetId="19">#REF!</definedName>
    <definedName name="ra" localSheetId="4">#REF!</definedName>
    <definedName name="ra" localSheetId="23">#REF!</definedName>
    <definedName name="ra" localSheetId="5">#REF!</definedName>
    <definedName name="ra" localSheetId="9">#REF!</definedName>
    <definedName name="ra" localSheetId="10">#REF!</definedName>
    <definedName name="ra" localSheetId="11">#REF!</definedName>
    <definedName name="ra" localSheetId="2">#REF!</definedName>
    <definedName name="ra">#REF!</definedName>
    <definedName name="RESDIR" localSheetId="3">#REF!</definedName>
    <definedName name="RESDIR" localSheetId="12">#REF!</definedName>
    <definedName name="RESDIR" localSheetId="13">#REF!</definedName>
    <definedName name="RESDIR" localSheetId="14">[1]PYRAMID!#REF!</definedName>
    <definedName name="RESDIR" localSheetId="15">#REF!</definedName>
    <definedName name="RESDIR" localSheetId="16">#REF!</definedName>
    <definedName name="RESDIR" localSheetId="19">#REF!</definedName>
    <definedName name="RESDIR" localSheetId="4">#REF!</definedName>
    <definedName name="RESDIR" localSheetId="23">[1]PYRAMID!#REF!</definedName>
    <definedName name="RESDIR" localSheetId="5">#REF!</definedName>
    <definedName name="RESDIR" localSheetId="9">#REF!</definedName>
    <definedName name="RESDIR" localSheetId="10">#REF!</definedName>
    <definedName name="RESDIR" localSheetId="11">#REF!</definedName>
    <definedName name="RESDIR" localSheetId="2">#REF!</definedName>
    <definedName name="RESDIR">#REF!</definedName>
    <definedName name="RESTYPE" localSheetId="3">#REF!</definedName>
    <definedName name="RESTYPE" localSheetId="12">#REF!</definedName>
    <definedName name="RESTYPE" localSheetId="13">#REF!</definedName>
    <definedName name="RESTYPE" localSheetId="14">[1]PYRAMID!#REF!</definedName>
    <definedName name="RESTYPE" localSheetId="15">#REF!</definedName>
    <definedName name="RESTYPE" localSheetId="16">#REF!</definedName>
    <definedName name="RESTYPE" localSheetId="19">#REF!</definedName>
    <definedName name="RESTYPE" localSheetId="4">#REF!</definedName>
    <definedName name="RESTYPE" localSheetId="23">[1]PYRAMID!#REF!</definedName>
    <definedName name="RESTYPE" localSheetId="5">#REF!</definedName>
    <definedName name="RESTYPE" localSheetId="9">#REF!</definedName>
    <definedName name="RESTYPE" localSheetId="10">#REF!</definedName>
    <definedName name="RESTYPE" localSheetId="11">#REF!</definedName>
    <definedName name="RESTYPE" localSheetId="2">#REF!</definedName>
    <definedName name="RESTYPE">#REF!</definedName>
    <definedName name="ROUND" localSheetId="3">#REF!</definedName>
    <definedName name="ROUND" localSheetId="12">#REF!</definedName>
    <definedName name="ROUND" localSheetId="13">#REF!</definedName>
    <definedName name="ROUND" localSheetId="14">#REF!</definedName>
    <definedName name="ROUND" localSheetId="15">#REF!</definedName>
    <definedName name="ROUND" localSheetId="16">#REF!</definedName>
    <definedName name="ROUND" localSheetId="19">#REF!</definedName>
    <definedName name="ROUND" localSheetId="4">#REF!</definedName>
    <definedName name="ROUND" localSheetId="23">#REF!</definedName>
    <definedName name="ROUND" localSheetId="5">#REF!</definedName>
    <definedName name="ROUND" localSheetId="9">#REF!</definedName>
    <definedName name="ROUND" localSheetId="10">#REF!</definedName>
    <definedName name="ROUND" localSheetId="11">#REF!</definedName>
    <definedName name="ROUND" localSheetId="2">#REF!</definedName>
    <definedName name="ROUND">#REF!</definedName>
    <definedName name="RSVMENU" localSheetId="3">#REF!</definedName>
    <definedName name="RSVMENU" localSheetId="12">#REF!</definedName>
    <definedName name="RSVMENU" localSheetId="13">#REF!</definedName>
    <definedName name="RSVMENU" localSheetId="14">[1]PYRAMID!#REF!</definedName>
    <definedName name="RSVMENU" localSheetId="15">#REF!</definedName>
    <definedName name="RSVMENU" localSheetId="16">#REF!</definedName>
    <definedName name="RSVMENU" localSheetId="19">#REF!</definedName>
    <definedName name="RSVMENU" localSheetId="4">#REF!</definedName>
    <definedName name="RSVMENU" localSheetId="23">[1]PYRAMID!#REF!</definedName>
    <definedName name="RSVMENU" localSheetId="5">#REF!</definedName>
    <definedName name="RSVMENU" localSheetId="9">#REF!</definedName>
    <definedName name="RSVMENU" localSheetId="10">#REF!</definedName>
    <definedName name="RSVMENU" localSheetId="11">#REF!</definedName>
    <definedName name="RSVMENU" localSheetId="2">#REF!</definedName>
    <definedName name="RSVMENU">#REF!</definedName>
    <definedName name="safety" localSheetId="3">#REF!</definedName>
    <definedName name="safety" localSheetId="12">#REF!</definedName>
    <definedName name="safety" localSheetId="13">#REF!</definedName>
    <definedName name="safety" localSheetId="14">[2]Safety!$A$13</definedName>
    <definedName name="safety" localSheetId="15">#REF!</definedName>
    <definedName name="safety" localSheetId="16">#REF!</definedName>
    <definedName name="safety" localSheetId="19">#REF!</definedName>
    <definedName name="safety" localSheetId="4">#REF!</definedName>
    <definedName name="safety" localSheetId="23">[2]Safety!$A$13</definedName>
    <definedName name="safety" localSheetId="5">#REF!</definedName>
    <definedName name="safety" localSheetId="9">#REF!</definedName>
    <definedName name="safety" localSheetId="10">#REF!</definedName>
    <definedName name="safety" localSheetId="11">#REF!</definedName>
    <definedName name="safety" localSheetId="2">#REF!</definedName>
    <definedName name="safety">#REF!</definedName>
    <definedName name="SAVE" localSheetId="3">#REF!</definedName>
    <definedName name="SAVE" localSheetId="12">#REF!</definedName>
    <definedName name="SAVE" localSheetId="13">#REF!</definedName>
    <definedName name="SAVE" localSheetId="14">[1]PYRAMID!#REF!</definedName>
    <definedName name="SAVE" localSheetId="15">#REF!</definedName>
    <definedName name="SAVE" localSheetId="16">#REF!</definedName>
    <definedName name="SAVE" localSheetId="19">#REF!</definedName>
    <definedName name="SAVE" localSheetId="4">#REF!</definedName>
    <definedName name="SAVE" localSheetId="23">[1]PYRAMID!#REF!</definedName>
    <definedName name="SAVE" localSheetId="5">#REF!</definedName>
    <definedName name="SAVE" localSheetId="9">#REF!</definedName>
    <definedName name="SAVE" localSheetId="10">#REF!</definedName>
    <definedName name="SAVE" localSheetId="11">#REF!</definedName>
    <definedName name="SAVE" localSheetId="2">#REF!</definedName>
    <definedName name="SAVE">#REF!</definedName>
    <definedName name="SAVE_MSG" localSheetId="3">#REF!</definedName>
    <definedName name="SAVE_MSG" localSheetId="12">#REF!</definedName>
    <definedName name="SAVE_MSG" localSheetId="13">#REF!</definedName>
    <definedName name="SAVE_MSG" localSheetId="14">[1]PYRAMID!#REF!</definedName>
    <definedName name="SAVE_MSG" localSheetId="15">#REF!</definedName>
    <definedName name="SAVE_MSG" localSheetId="16">#REF!</definedName>
    <definedName name="SAVE_MSG" localSheetId="19">#REF!</definedName>
    <definedName name="SAVE_MSG" localSheetId="4">#REF!</definedName>
    <definedName name="SAVE_MSG" localSheetId="23">[1]PYRAMID!#REF!</definedName>
    <definedName name="SAVE_MSG" localSheetId="5">#REF!</definedName>
    <definedName name="SAVE_MSG" localSheetId="9">#REF!</definedName>
    <definedName name="SAVE_MSG" localSheetId="10">#REF!</definedName>
    <definedName name="SAVE_MSG" localSheetId="11">#REF!</definedName>
    <definedName name="SAVE_MSG" localSheetId="2">#REF!</definedName>
    <definedName name="SAVE_MSG">#REF!</definedName>
    <definedName name="SAVED" localSheetId="3">#REF!</definedName>
    <definedName name="SAVED" localSheetId="12">#REF!</definedName>
    <definedName name="SAVED" localSheetId="13">#REF!</definedName>
    <definedName name="SAVED" localSheetId="14">[1]PYRAMID!#REF!</definedName>
    <definedName name="SAVED" localSheetId="15">#REF!</definedName>
    <definedName name="SAVED" localSheetId="16">#REF!</definedName>
    <definedName name="SAVED" localSheetId="19">#REF!</definedName>
    <definedName name="SAVED" localSheetId="4">#REF!</definedName>
    <definedName name="SAVED" localSheetId="23">[1]PYRAMID!#REF!</definedName>
    <definedName name="SAVED" localSheetId="5">#REF!</definedName>
    <definedName name="SAVED" localSheetId="9">#REF!</definedName>
    <definedName name="SAVED" localSheetId="10">#REF!</definedName>
    <definedName name="SAVED" localSheetId="11">#REF!</definedName>
    <definedName name="SAVED" localSheetId="2">#REF!</definedName>
    <definedName name="SAVED">#REF!</definedName>
    <definedName name="SAVENGO" localSheetId="3">#REF!</definedName>
    <definedName name="SAVENGO" localSheetId="12">#REF!</definedName>
    <definedName name="SAVENGO" localSheetId="13">#REF!</definedName>
    <definedName name="SAVENGO" localSheetId="14">[1]PYRAMID!#REF!</definedName>
    <definedName name="SAVENGO" localSheetId="15">#REF!</definedName>
    <definedName name="SAVENGO" localSheetId="16">#REF!</definedName>
    <definedName name="SAVENGO" localSheetId="19">#REF!</definedName>
    <definedName name="SAVENGO" localSheetId="4">#REF!</definedName>
    <definedName name="SAVENGO" localSheetId="23">[1]PYRAMID!#REF!</definedName>
    <definedName name="SAVENGO" localSheetId="5">#REF!</definedName>
    <definedName name="SAVENGO" localSheetId="9">#REF!</definedName>
    <definedName name="SAVENGO" localSheetId="10">#REF!</definedName>
    <definedName name="SAVENGO" localSheetId="11">#REF!</definedName>
    <definedName name="SAVENGO" localSheetId="2">#REF!</definedName>
    <definedName name="SAVENGO">#REF!</definedName>
    <definedName name="schol1" localSheetId="3">#REF!</definedName>
    <definedName name="schol1" localSheetId="12">#REF!</definedName>
    <definedName name="schol1" localSheetId="13">#REF!</definedName>
    <definedName name="schol1" localSheetId="14">[2]Scholarships!$A$24</definedName>
    <definedName name="schol1" localSheetId="15">#REF!</definedName>
    <definedName name="schol1" localSheetId="16">#REF!</definedName>
    <definedName name="schol1" localSheetId="19">#REF!</definedName>
    <definedName name="schol1" localSheetId="4">#REF!</definedName>
    <definedName name="schol1" localSheetId="23">[2]Scholarships!$A$24</definedName>
    <definedName name="schol1" localSheetId="5">#REF!</definedName>
    <definedName name="schol1" localSheetId="9">#REF!</definedName>
    <definedName name="schol1" localSheetId="10">#REF!</definedName>
    <definedName name="schol1" localSheetId="11">#REF!</definedName>
    <definedName name="schol1" localSheetId="2">#REF!</definedName>
    <definedName name="schol1">#REF!</definedName>
    <definedName name="schol2" localSheetId="3">#REF!</definedName>
    <definedName name="schol2" localSheetId="12">#REF!</definedName>
    <definedName name="schol2" localSheetId="13">#REF!</definedName>
    <definedName name="schol2" localSheetId="14">[2]Scholarships!$A$47</definedName>
    <definedName name="schol2" localSheetId="15">#REF!</definedName>
    <definedName name="schol2" localSheetId="16">#REF!</definedName>
    <definedName name="schol2" localSheetId="19">#REF!</definedName>
    <definedName name="schol2" localSheetId="4">#REF!</definedName>
    <definedName name="schol2" localSheetId="23">[2]Scholarships!$A$47</definedName>
    <definedName name="schol2" localSheetId="5">#REF!</definedName>
    <definedName name="schol2" localSheetId="9">#REF!</definedName>
    <definedName name="schol2" localSheetId="10">#REF!</definedName>
    <definedName name="schol2" localSheetId="11">#REF!</definedName>
    <definedName name="schol2" localSheetId="2">#REF!</definedName>
    <definedName name="schol2">#REF!</definedName>
    <definedName name="see" localSheetId="3">#REF!</definedName>
    <definedName name="see" localSheetId="12">#REF!</definedName>
    <definedName name="see" localSheetId="13">#REF!</definedName>
    <definedName name="see" localSheetId="14">#REF!</definedName>
    <definedName name="see" localSheetId="15">#REF!</definedName>
    <definedName name="see" localSheetId="16">#REF!</definedName>
    <definedName name="see" localSheetId="19">#REF!</definedName>
    <definedName name="see" localSheetId="4">#REF!</definedName>
    <definedName name="see" localSheetId="23">#REF!</definedName>
    <definedName name="see" localSheetId="5">#REF!</definedName>
    <definedName name="see" localSheetId="9">#REF!</definedName>
    <definedName name="see" localSheetId="10">#REF!</definedName>
    <definedName name="see" localSheetId="11">#REF!</definedName>
    <definedName name="see" localSheetId="2">#REF!</definedName>
    <definedName name="see">#REF!</definedName>
    <definedName name="sex_ratio" localSheetId="3">#REF!</definedName>
    <definedName name="sex_ratio" localSheetId="12">#REF!</definedName>
    <definedName name="sex_ratio" localSheetId="13">#REF!</definedName>
    <definedName name="sex_ratio" localSheetId="14">[2]Population!$A$61</definedName>
    <definedName name="sex_ratio" localSheetId="15">#REF!</definedName>
    <definedName name="sex_ratio" localSheetId="16">#REF!</definedName>
    <definedName name="sex_ratio" localSheetId="19">#REF!</definedName>
    <definedName name="sex_ratio" localSheetId="4">#REF!</definedName>
    <definedName name="sex_ratio" localSheetId="23">[2]Population!$A$61</definedName>
    <definedName name="sex_ratio" localSheetId="5">#REF!</definedName>
    <definedName name="sex_ratio" localSheetId="9">#REF!</definedName>
    <definedName name="sex_ratio" localSheetId="10">#REF!</definedName>
    <definedName name="sex_ratio" localSheetId="11">#REF!</definedName>
    <definedName name="sex_ratio" localSheetId="2">#REF!</definedName>
    <definedName name="sex_ratio">#REF!</definedName>
    <definedName name="sizehh" localSheetId="3">#REF!</definedName>
    <definedName name="sizehh" localSheetId="12">#REF!</definedName>
    <definedName name="sizehh" localSheetId="13">#REF!</definedName>
    <definedName name="sizehh" localSheetId="14">[2]Households!$A$43</definedName>
    <definedName name="sizehh" localSheetId="15">#REF!</definedName>
    <definedName name="sizehh" localSheetId="16">#REF!</definedName>
    <definedName name="sizehh" localSheetId="19">#REF!</definedName>
    <definedName name="sizehh" localSheetId="4">#REF!</definedName>
    <definedName name="sizehh" localSheetId="23">[2]Households!$A$43</definedName>
    <definedName name="sizehh" localSheetId="5">#REF!</definedName>
    <definedName name="sizehh" localSheetId="9">#REF!</definedName>
    <definedName name="sizehh" localSheetId="10">#REF!</definedName>
    <definedName name="sizehh" localSheetId="11">#REF!</definedName>
    <definedName name="sizehh" localSheetId="2">#REF!</definedName>
    <definedName name="sizehh">#REF!</definedName>
    <definedName name="ss" localSheetId="3">#REF!</definedName>
    <definedName name="ss" localSheetId="12">#REF!</definedName>
    <definedName name="ss" localSheetId="13">#REF!</definedName>
    <definedName name="ss" localSheetId="4">#REF!</definedName>
    <definedName name="ss" localSheetId="5">#REF!</definedName>
    <definedName name="ss" localSheetId="9">#REF!</definedName>
    <definedName name="ss" localSheetId="10">#REF!</definedName>
    <definedName name="ss" localSheetId="11">#REF!</definedName>
    <definedName name="ss">#REF!</definedName>
    <definedName name="SUP" localSheetId="3">#REF!</definedName>
    <definedName name="SUP" localSheetId="12">#REF!</definedName>
    <definedName name="SUP" localSheetId="13">#REF!</definedName>
    <definedName name="SUP" localSheetId="14">#REF!</definedName>
    <definedName name="SUP" localSheetId="15">#REF!</definedName>
    <definedName name="SUP" localSheetId="16">#REF!</definedName>
    <definedName name="SUP" localSheetId="19">#REF!</definedName>
    <definedName name="SUP" localSheetId="4">#REF!</definedName>
    <definedName name="SUP" localSheetId="23">#REF!</definedName>
    <definedName name="SUP" localSheetId="5">#REF!</definedName>
    <definedName name="SUP" localSheetId="9">#REF!</definedName>
    <definedName name="SUP" localSheetId="10">#REF!</definedName>
    <definedName name="SUP" localSheetId="11">#REF!</definedName>
    <definedName name="SUP" localSheetId="2">#REF!</definedName>
    <definedName name="SUP">#REF!</definedName>
    <definedName name="teach1" localSheetId="3">#REF!</definedName>
    <definedName name="teach1" localSheetId="12">#REF!</definedName>
    <definedName name="teach1" localSheetId="13">#REF!</definedName>
    <definedName name="teach1" localSheetId="14">[2]Teachers!$A$11</definedName>
    <definedName name="teach1" localSheetId="15">#REF!</definedName>
    <definedName name="teach1" localSheetId="16">#REF!</definedName>
    <definedName name="teach1" localSheetId="19">#REF!</definedName>
    <definedName name="teach1" localSheetId="4">#REF!</definedName>
    <definedName name="teach1" localSheetId="23">[2]Teachers!$A$11</definedName>
    <definedName name="teach1" localSheetId="5">#REF!</definedName>
    <definedName name="teach1" localSheetId="9">#REF!</definedName>
    <definedName name="teach1" localSheetId="10">#REF!</definedName>
    <definedName name="teach1" localSheetId="11">#REF!</definedName>
    <definedName name="teach1" localSheetId="2">#REF!</definedName>
    <definedName name="teach1">#REF!</definedName>
    <definedName name="teach2" localSheetId="3">#REF!</definedName>
    <definedName name="teach2" localSheetId="12">#REF!</definedName>
    <definedName name="teach2" localSheetId="13">#REF!</definedName>
    <definedName name="teach2" localSheetId="14">[2]Teachers!$A$21</definedName>
    <definedName name="teach2" localSheetId="15">#REF!</definedName>
    <definedName name="teach2" localSheetId="16">#REF!</definedName>
    <definedName name="teach2" localSheetId="19">#REF!</definedName>
    <definedName name="teach2" localSheetId="4">#REF!</definedName>
    <definedName name="teach2" localSheetId="23">[2]Teachers!$A$21</definedName>
    <definedName name="teach2" localSheetId="5">#REF!</definedName>
    <definedName name="teach2" localSheetId="9">#REF!</definedName>
    <definedName name="teach2" localSheetId="10">#REF!</definedName>
    <definedName name="teach2" localSheetId="11">#REF!</definedName>
    <definedName name="teach2" localSheetId="2">#REF!</definedName>
    <definedName name="teach2">#REF!</definedName>
    <definedName name="teen_fert" localSheetId="3">#REF!</definedName>
    <definedName name="teen_fert" localSheetId="12">#REF!</definedName>
    <definedName name="teen_fert" localSheetId="13">#REF!</definedName>
    <definedName name="teen_fert" localSheetId="14">[2]Children!$A$19</definedName>
    <definedName name="teen_fert" localSheetId="15">#REF!</definedName>
    <definedName name="teen_fert" localSheetId="16">#REF!</definedName>
    <definedName name="teen_fert" localSheetId="19">#REF!</definedName>
    <definedName name="teen_fert" localSheetId="4">#REF!</definedName>
    <definedName name="teen_fert" localSheetId="23">[2]Children!$A$19</definedName>
    <definedName name="teen_fert" localSheetId="5">#REF!</definedName>
    <definedName name="teen_fert" localSheetId="9">#REF!</definedName>
    <definedName name="teen_fert" localSheetId="10">#REF!</definedName>
    <definedName name="teen_fert" localSheetId="11">#REF!</definedName>
    <definedName name="teen_fert" localSheetId="2">#REF!</definedName>
    <definedName name="teen_fert">#REF!</definedName>
    <definedName name="Test" localSheetId="3">#REF!</definedName>
    <definedName name="Test" localSheetId="12">#REF!</definedName>
    <definedName name="Test" localSheetId="13">#REF!</definedName>
    <definedName name="Test" localSheetId="14">#REF!</definedName>
    <definedName name="Test" localSheetId="15">#REF!</definedName>
    <definedName name="Test" localSheetId="16">#REF!</definedName>
    <definedName name="Test" localSheetId="19">#REF!</definedName>
    <definedName name="Test" localSheetId="4">#REF!</definedName>
    <definedName name="Test" localSheetId="23">#REF!</definedName>
    <definedName name="Test" localSheetId="5">#REF!</definedName>
    <definedName name="Test" localSheetId="9">#REF!</definedName>
    <definedName name="Test" localSheetId="10">#REF!</definedName>
    <definedName name="Test" localSheetId="11">#REF!</definedName>
    <definedName name="Test" localSheetId="2">#REF!</definedName>
    <definedName name="Test">#REF!</definedName>
    <definedName name="TEXTIL93_98_Query" localSheetId="3">#REF!</definedName>
    <definedName name="TEXTIL93_98_Query" localSheetId="12">#REF!</definedName>
    <definedName name="TEXTIL93_98_Query" localSheetId="13">#REF!</definedName>
    <definedName name="TEXTIL93_98_Query" localSheetId="14">#REF!</definedName>
    <definedName name="TEXTIL93_98_Query" localSheetId="15">#REF!</definedName>
    <definedName name="TEXTIL93_98_Query" localSheetId="16">#REF!</definedName>
    <definedName name="TEXTIL93_98_Query" localSheetId="19">#REF!</definedName>
    <definedName name="TEXTIL93_98_Query" localSheetId="4">#REF!</definedName>
    <definedName name="TEXTIL93_98_Query" localSheetId="23">#REF!</definedName>
    <definedName name="TEXTIL93_98_Query" localSheetId="5">#REF!</definedName>
    <definedName name="TEXTIL93_98_Query" localSheetId="9">#REF!</definedName>
    <definedName name="TEXTIL93_98_Query" localSheetId="10">#REF!</definedName>
    <definedName name="TEXTIL93_98_Query" localSheetId="11">#REF!</definedName>
    <definedName name="TEXTIL93_98_Query" localSheetId="2">#REF!</definedName>
    <definedName name="TEXTIL93_98_Query">#REF!</definedName>
    <definedName name="TEXTIL93_98_Query_Pais_Crosstab" localSheetId="3">#REF!</definedName>
    <definedName name="TEXTIL93_98_Query_Pais_Crosstab" localSheetId="12">#REF!</definedName>
    <definedName name="TEXTIL93_98_Query_Pais_Crosstab" localSheetId="13">#REF!</definedName>
    <definedName name="TEXTIL93_98_Query_Pais_Crosstab" localSheetId="14">#REF!</definedName>
    <definedName name="TEXTIL93_98_Query_Pais_Crosstab" localSheetId="15">#REF!</definedName>
    <definedName name="TEXTIL93_98_Query_Pais_Crosstab" localSheetId="16">#REF!</definedName>
    <definedName name="TEXTIL93_98_Query_Pais_Crosstab" localSheetId="19">#REF!</definedName>
    <definedName name="TEXTIL93_98_Query_Pais_Crosstab" localSheetId="4">#REF!</definedName>
    <definedName name="TEXTIL93_98_Query_Pais_Crosstab" localSheetId="23">#REF!</definedName>
    <definedName name="TEXTIL93_98_Query_Pais_Crosstab" localSheetId="5">#REF!</definedName>
    <definedName name="TEXTIL93_98_Query_Pais_Crosstab" localSheetId="9">#REF!</definedName>
    <definedName name="TEXTIL93_98_Query_Pais_Crosstab" localSheetId="10">#REF!</definedName>
    <definedName name="TEXTIL93_98_Query_Pais_Crosstab" localSheetId="11">#REF!</definedName>
    <definedName name="TEXTIL93_98_Query_Pais_Crosstab" localSheetId="2">#REF!</definedName>
    <definedName name="TEXTIL93_98_Query_Pais_Crosstab">#REF!</definedName>
    <definedName name="TEXTIL99_Query_Pais" localSheetId="3">#REF!</definedName>
    <definedName name="TEXTIL99_Query_Pais" localSheetId="12">#REF!</definedName>
    <definedName name="TEXTIL99_Query_Pais" localSheetId="13">#REF!</definedName>
    <definedName name="TEXTIL99_Query_Pais" localSheetId="14">#REF!</definedName>
    <definedName name="TEXTIL99_Query_Pais" localSheetId="15">#REF!</definedName>
    <definedName name="TEXTIL99_Query_Pais" localSheetId="16">#REF!</definedName>
    <definedName name="TEXTIL99_Query_Pais" localSheetId="19">#REF!</definedName>
    <definedName name="TEXTIL99_Query_Pais" localSheetId="4">#REF!</definedName>
    <definedName name="TEXTIL99_Query_Pais" localSheetId="23">#REF!</definedName>
    <definedName name="TEXTIL99_Query_Pais" localSheetId="5">#REF!</definedName>
    <definedName name="TEXTIL99_Query_Pais" localSheetId="9">#REF!</definedName>
    <definedName name="TEXTIL99_Query_Pais" localSheetId="10">#REF!</definedName>
    <definedName name="TEXTIL99_Query_Pais" localSheetId="11">#REF!</definedName>
    <definedName name="TEXTIL99_Query_Pais" localSheetId="2">#REF!</definedName>
    <definedName name="TEXTIL99_Query_Pais">#REF!</definedName>
    <definedName name="threat" localSheetId="3">#REF!</definedName>
    <definedName name="threat" localSheetId="12">#REF!</definedName>
    <definedName name="threat" localSheetId="13">#REF!</definedName>
    <definedName name="threat" localSheetId="14">[2]Threats!$A$18</definedName>
    <definedName name="threat" localSheetId="15">#REF!</definedName>
    <definedName name="threat" localSheetId="16">#REF!</definedName>
    <definedName name="threat" localSheetId="19">#REF!</definedName>
    <definedName name="threat" localSheetId="4">#REF!</definedName>
    <definedName name="threat" localSheetId="23">[2]Threats!$A$18</definedName>
    <definedName name="threat" localSheetId="5">#REF!</definedName>
    <definedName name="threat" localSheetId="9">#REF!</definedName>
    <definedName name="threat" localSheetId="10">#REF!</definedName>
    <definedName name="threat" localSheetId="11">#REF!</definedName>
    <definedName name="threat" localSheetId="2">#REF!</definedName>
    <definedName name="threat">#REF!</definedName>
    <definedName name="time" localSheetId="3">#REF!</definedName>
    <definedName name="time" localSheetId="12">#REF!</definedName>
    <definedName name="time" localSheetId="13">#REF!</definedName>
    <definedName name="time" localSheetId="14">[2]Time!$A$27</definedName>
    <definedName name="time" localSheetId="15">#REF!</definedName>
    <definedName name="time" localSheetId="16">#REF!</definedName>
    <definedName name="time" localSheetId="19">#REF!</definedName>
    <definedName name="time" localSheetId="4">#REF!</definedName>
    <definedName name="time" localSheetId="23">[2]Time!$A$27</definedName>
    <definedName name="time" localSheetId="5">#REF!</definedName>
    <definedName name="time" localSheetId="9">#REF!</definedName>
    <definedName name="time" localSheetId="10">#REF!</definedName>
    <definedName name="time" localSheetId="11">#REF!</definedName>
    <definedName name="time" localSheetId="2">#REF!</definedName>
    <definedName name="time">#REF!</definedName>
    <definedName name="u_exp" localSheetId="3">#REF!</definedName>
    <definedName name="u_exp" localSheetId="12">#REF!</definedName>
    <definedName name="u_exp" localSheetId="13">#REF!</definedName>
    <definedName name="u_exp" localSheetId="14">#REF!</definedName>
    <definedName name="u_exp" localSheetId="15">#REF!</definedName>
    <definedName name="u_exp" localSheetId="16">#REF!</definedName>
    <definedName name="u_exp" localSheetId="19">#REF!</definedName>
    <definedName name="u_exp" localSheetId="4">#REF!</definedName>
    <definedName name="u_exp" localSheetId="23">#REF!</definedName>
    <definedName name="u_exp" localSheetId="5">#REF!</definedName>
    <definedName name="u_exp" localSheetId="9">#REF!</definedName>
    <definedName name="u_exp" localSheetId="10">#REF!</definedName>
    <definedName name="u_exp" localSheetId="11">#REF!</definedName>
    <definedName name="u_exp" localSheetId="2">#REF!</definedName>
    <definedName name="u_exp">#REF!</definedName>
    <definedName name="u2_exp" localSheetId="3">#REF!</definedName>
    <definedName name="u2_exp" localSheetId="12">#REF!</definedName>
    <definedName name="u2_exp" localSheetId="13">#REF!</definedName>
    <definedName name="u2_exp" localSheetId="14">#REF!</definedName>
    <definedName name="u2_exp" localSheetId="15">#REF!</definedName>
    <definedName name="u2_exp" localSheetId="16">#REF!</definedName>
    <definedName name="u2_exp" localSheetId="19">#REF!</definedName>
    <definedName name="u2_exp" localSheetId="4">#REF!</definedName>
    <definedName name="u2_exp" localSheetId="23">#REF!</definedName>
    <definedName name="u2_exp" localSheetId="5">#REF!</definedName>
    <definedName name="u2_exp" localSheetId="9">#REF!</definedName>
    <definedName name="u2_exp" localSheetId="10">#REF!</definedName>
    <definedName name="u2_exp" localSheetId="11">#REF!</definedName>
    <definedName name="u2_exp" localSheetId="2">#REF!</definedName>
    <definedName name="u2_exp">#REF!</definedName>
    <definedName name="unemp" localSheetId="3">#REF!</definedName>
    <definedName name="unemp" localSheetId="12">#REF!</definedName>
    <definedName name="unemp" localSheetId="13">#REF!</definedName>
    <definedName name="unemp" localSheetId="14">[2]Employ!$A$60</definedName>
    <definedName name="unemp" localSheetId="15">#REF!</definedName>
    <definedName name="unemp" localSheetId="16">#REF!</definedName>
    <definedName name="unemp" localSheetId="19">#REF!</definedName>
    <definedName name="unemp" localSheetId="4">#REF!</definedName>
    <definedName name="unemp" localSheetId="23">[2]Employ!$A$60</definedName>
    <definedName name="unemp" localSheetId="5">#REF!</definedName>
    <definedName name="unemp" localSheetId="9">#REF!</definedName>
    <definedName name="unemp" localSheetId="10">#REF!</definedName>
    <definedName name="unemp" localSheetId="11">#REF!</definedName>
    <definedName name="unemp" localSheetId="2">#REF!</definedName>
    <definedName name="unemp">#REF!</definedName>
    <definedName name="UnitValues" localSheetId="3">#REF!</definedName>
    <definedName name="UnitValues" localSheetId="12">#REF!</definedName>
    <definedName name="UnitValues" localSheetId="13">#REF!</definedName>
    <definedName name="UnitValues" localSheetId="14">#REF!</definedName>
    <definedName name="UnitValues" localSheetId="15">#REF!</definedName>
    <definedName name="UnitValues" localSheetId="16">#REF!</definedName>
    <definedName name="UnitValues" localSheetId="19">#REF!</definedName>
    <definedName name="UnitValues" localSheetId="4">#REF!</definedName>
    <definedName name="UnitValues" localSheetId="23">#REF!</definedName>
    <definedName name="UnitValues" localSheetId="5">#REF!</definedName>
    <definedName name="UnitValues" localSheetId="9">#REF!</definedName>
    <definedName name="UnitValues" localSheetId="10">#REF!</definedName>
    <definedName name="UnitValues" localSheetId="11">#REF!</definedName>
    <definedName name="UnitValues" localSheetId="2">#REF!</definedName>
    <definedName name="UnitValues">#REF!</definedName>
    <definedName name="utility" localSheetId="3">#REF!</definedName>
    <definedName name="utility" localSheetId="12">#REF!</definedName>
    <definedName name="utility" localSheetId="13">#REF!</definedName>
    <definedName name="utility" localSheetId="14">[2]Utilities!$A$44</definedName>
    <definedName name="utility" localSheetId="15">#REF!</definedName>
    <definedName name="utility" localSheetId="16">#REF!</definedName>
    <definedName name="utility" localSheetId="19">#REF!</definedName>
    <definedName name="utility" localSheetId="4">#REF!</definedName>
    <definedName name="utility" localSheetId="23">[2]Utilities!$A$44</definedName>
    <definedName name="utility" localSheetId="5">#REF!</definedName>
    <definedName name="utility" localSheetId="9">#REF!</definedName>
    <definedName name="utility" localSheetId="10">#REF!</definedName>
    <definedName name="utility" localSheetId="11">#REF!</definedName>
    <definedName name="utility" localSheetId="2">#REF!</definedName>
    <definedName name="utility">#REF!</definedName>
    <definedName name="UV" localSheetId="3">#REF!</definedName>
    <definedName name="UV" localSheetId="12">#REF!</definedName>
    <definedName name="UV" localSheetId="13">#REF!</definedName>
    <definedName name="UV" localSheetId="14">#REF!</definedName>
    <definedName name="UV" localSheetId="15">#REF!</definedName>
    <definedName name="UV" localSheetId="16">#REF!</definedName>
    <definedName name="UV" localSheetId="19">#REF!</definedName>
    <definedName name="UV" localSheetId="4">#REF!</definedName>
    <definedName name="UV" localSheetId="23">#REF!</definedName>
    <definedName name="UV" localSheetId="5">#REF!</definedName>
    <definedName name="UV" localSheetId="9">#REF!</definedName>
    <definedName name="UV" localSheetId="10">#REF!</definedName>
    <definedName name="UV" localSheetId="11">#REF!</definedName>
    <definedName name="UV" localSheetId="2">#REF!</definedName>
    <definedName name="UV">#REF!</definedName>
    <definedName name="Values" localSheetId="33">'Appendix Table 1'!$D$6:$D$44,'Appendix Table 1'!$I$6:$I$44</definedName>
    <definedName name="Values" localSheetId="34">[8]English!$E$6:$E$62,[8]English!$L$6:$L$62</definedName>
    <definedName name="Values" localSheetId="13">'[9]Appendix Table 1'!$D$6:$D$43,'[9]Appendix Table 1'!$I$6:$I$43</definedName>
    <definedName name="Values" localSheetId="14">'[10]Appendix Table 1'!$D$6:$D$43,'[10]Appendix Table 1'!$I$6:$I$43</definedName>
    <definedName name="Values" localSheetId="15">'[10]Appendix Table 1'!$D$6:$D$43,'[10]Appendix Table 1'!$I$6:$I$43</definedName>
    <definedName name="Values" localSheetId="16">'[10]Appendix Table 1'!$D$6:$D$43,'[10]Appendix Table 1'!$I$6:$I$43</definedName>
    <definedName name="Values">'[11]Appendix Table 1'!$D$6:$D$43,'[11]Appendix Table 1'!$I$6:$I$43</definedName>
    <definedName name="values_e" localSheetId="33">'Appendix Table 1'!$O$22,'Appendix Table 1'!$D$6:$D$44,'Appendix Table 1'!$I$6:$I$44</definedName>
    <definedName name="values_e" localSheetId="34">[8]English!$T$23,[8]English!$E$6:$E$62,[8]English!$L$6:$L$62</definedName>
    <definedName name="values_e" localSheetId="13">'[9]Appendix Table 1'!$O$22,'[9]Appendix Table 1'!$D$6:$D$43,'[9]Appendix Table 1'!$I$6:$I$43</definedName>
    <definedName name="values_e" localSheetId="14">'[10]Appendix Table 1'!$O$22,'[10]Appendix Table 1'!$D$6:$D$43,'[10]Appendix Table 1'!$I$6:$I$43</definedName>
    <definedName name="values_e" localSheetId="15">'[10]Appendix Table 1'!$O$22,'[10]Appendix Table 1'!$D$6:$D$43,'[10]Appendix Table 1'!$I$6:$I$43</definedName>
    <definedName name="values_e" localSheetId="16">'[10]Appendix Table 1'!$O$22,'[10]Appendix Table 1'!$D$6:$D$43,'[10]Appendix Table 1'!$I$6:$I$43</definedName>
    <definedName name="values_e">'[11]Appendix Table 1'!$O$22,'[11]Appendix Table 1'!$D$6:$D$43,'[11]Appendix Table 1'!$I$6:$I$43</definedName>
    <definedName name="victims" localSheetId="3">#REF!</definedName>
    <definedName name="victims" localSheetId="12">#REF!</definedName>
    <definedName name="victims" localSheetId="13">#REF!</definedName>
    <definedName name="victims" localSheetId="14">[2]Crime!$I$25</definedName>
    <definedName name="victims" localSheetId="15">#REF!</definedName>
    <definedName name="victims" localSheetId="16">#REF!</definedName>
    <definedName name="victims" localSheetId="19">#REF!</definedName>
    <definedName name="victims" localSheetId="4">#REF!</definedName>
    <definedName name="victims" localSheetId="23">[2]Crime!$I$25</definedName>
    <definedName name="victims" localSheetId="5">#REF!</definedName>
    <definedName name="victims" localSheetId="9">#REF!</definedName>
    <definedName name="victims" localSheetId="10">#REF!</definedName>
    <definedName name="victims" localSheetId="11">#REF!</definedName>
    <definedName name="victims" localSheetId="2">#REF!</definedName>
    <definedName name="victims">#REF!</definedName>
    <definedName name="what" localSheetId="3" hidden="1">#REF!</definedName>
    <definedName name="what" localSheetId="12" hidden="1">#REF!</definedName>
    <definedName name="what" localSheetId="13" hidden="1">#REF!</definedName>
    <definedName name="what" localSheetId="14" hidden="1">#REF!</definedName>
    <definedName name="what" localSheetId="15" hidden="1">#REF!</definedName>
    <definedName name="what" localSheetId="16" hidden="1">#REF!</definedName>
    <definedName name="what" localSheetId="19" hidden="1">#REF!</definedName>
    <definedName name="what" localSheetId="4" hidden="1">#REF!</definedName>
    <definedName name="what" localSheetId="23" hidden="1">#REF!</definedName>
    <definedName name="what" localSheetId="5" hidden="1">#REF!</definedName>
    <definedName name="what" localSheetId="9" hidden="1">#REF!</definedName>
    <definedName name="what" localSheetId="10" hidden="1">#REF!</definedName>
    <definedName name="what" localSheetId="11" hidden="1">#REF!</definedName>
    <definedName name="what" localSheetId="2" hidden="1">#REF!</definedName>
    <definedName name="what" hidden="1">#REF!</definedName>
    <definedName name="what2" localSheetId="3" hidden="1">#REF!</definedName>
    <definedName name="what2" localSheetId="12" hidden="1">#REF!</definedName>
    <definedName name="what2" localSheetId="13" hidden="1">#REF!</definedName>
    <definedName name="what2" localSheetId="14" hidden="1">#REF!</definedName>
    <definedName name="what2" localSheetId="15" hidden="1">#REF!</definedName>
    <definedName name="what2" localSheetId="16" hidden="1">#REF!</definedName>
    <definedName name="what2" localSheetId="19" hidden="1">#REF!</definedName>
    <definedName name="what2" localSheetId="4" hidden="1">#REF!</definedName>
    <definedName name="what2" localSheetId="23" hidden="1">#REF!</definedName>
    <definedName name="what2" localSheetId="5" hidden="1">#REF!</definedName>
    <definedName name="what2" localSheetId="9" hidden="1">#REF!</definedName>
    <definedName name="what2" localSheetId="10" hidden="1">#REF!</definedName>
    <definedName name="what2" localSheetId="11" hidden="1">#REF!</definedName>
    <definedName name="what2" localSheetId="2" hidden="1">#REF!</definedName>
    <definedName name="what2" hidden="1">#REF!</definedName>
    <definedName name="X_CS" localSheetId="3">#REF!</definedName>
    <definedName name="X_CS" localSheetId="12">#REF!</definedName>
    <definedName name="X_CS" localSheetId="13">#REF!</definedName>
    <definedName name="X_CS" localSheetId="14">[4]CS!#REF!</definedName>
    <definedName name="X_CS" localSheetId="15">#REF!</definedName>
    <definedName name="X_CS" localSheetId="16">#REF!</definedName>
    <definedName name="X_CS" localSheetId="19">#REF!</definedName>
    <definedName name="X_CS" localSheetId="4">#REF!</definedName>
    <definedName name="X_CS" localSheetId="23">[4]CS!#REF!</definedName>
    <definedName name="X_CS" localSheetId="5">#REF!</definedName>
    <definedName name="X_CS" localSheetId="9">#REF!</definedName>
    <definedName name="X_CS" localSheetId="10">#REF!</definedName>
    <definedName name="X_CS" localSheetId="11">#REF!</definedName>
    <definedName name="X_CS" localSheetId="2">#REF!</definedName>
    <definedName name="X_CS">#REF!</definedName>
    <definedName name="X_Goods" localSheetId="3">#REF!</definedName>
    <definedName name="X_Goods" localSheetId="12">#REF!</definedName>
    <definedName name="X_Goods" localSheetId="13">#REF!</definedName>
    <definedName name="X_Goods" localSheetId="14">#REF!</definedName>
    <definedName name="X_Goods" localSheetId="15">#REF!</definedName>
    <definedName name="X_Goods" localSheetId="16">#REF!</definedName>
    <definedName name="X_Goods" localSheetId="19">#REF!</definedName>
    <definedName name="X_Goods" localSheetId="4">#REF!</definedName>
    <definedName name="X_Goods" localSheetId="23">#REF!</definedName>
    <definedName name="X_Goods" localSheetId="5">#REF!</definedName>
    <definedName name="X_Goods" localSheetId="9">#REF!</definedName>
    <definedName name="X_Goods" localSheetId="10">#REF!</definedName>
    <definedName name="X_Goods" localSheetId="11">#REF!</definedName>
    <definedName name="X_Goods" localSheetId="2">#REF!</definedName>
    <definedName name="X_Goods">#REF!</definedName>
    <definedName name="X_OS" localSheetId="3">#REF!</definedName>
    <definedName name="X_OS" localSheetId="12">#REF!</definedName>
    <definedName name="X_OS" localSheetId="13">#REF!</definedName>
    <definedName name="X_OS" localSheetId="14">#REF!</definedName>
    <definedName name="X_OS" localSheetId="15">#REF!</definedName>
    <definedName name="X_OS" localSheetId="16">#REF!</definedName>
    <definedName name="X_OS" localSheetId="19">#REF!</definedName>
    <definedName name="X_OS" localSheetId="4">#REF!</definedName>
    <definedName name="X_OS" localSheetId="23">#REF!</definedName>
    <definedName name="X_OS" localSheetId="5">#REF!</definedName>
    <definedName name="X_OS" localSheetId="9">#REF!</definedName>
    <definedName name="X_OS" localSheetId="10">#REF!</definedName>
    <definedName name="X_OS" localSheetId="11">#REF!</definedName>
    <definedName name="X_OS" localSheetId="2">#REF!</definedName>
    <definedName name="X_OS">#REF!</definedName>
    <definedName name="X_TP" localSheetId="3">#REF!</definedName>
    <definedName name="X_TP" localSheetId="12">#REF!</definedName>
    <definedName name="X_TP" localSheetId="13">#REF!</definedName>
    <definedName name="X_TP" localSheetId="14">[4]TP!#REF!</definedName>
    <definedName name="X_TP" localSheetId="15">#REF!</definedName>
    <definedName name="X_TP" localSheetId="16">#REF!</definedName>
    <definedName name="X_TP" localSheetId="19">#REF!</definedName>
    <definedName name="X_TP" localSheetId="4">#REF!</definedName>
    <definedName name="X_TP" localSheetId="23">[4]TP!#REF!</definedName>
    <definedName name="X_TP" localSheetId="5">#REF!</definedName>
    <definedName name="X_TP" localSheetId="9">#REF!</definedName>
    <definedName name="X_TP" localSheetId="10">#REF!</definedName>
    <definedName name="X_TP" localSheetId="11">#REF!</definedName>
    <definedName name="X_TP" localSheetId="2">#REF!</definedName>
    <definedName name="X_TP">#REF!</definedName>
    <definedName name="X_TV" localSheetId="3">#REF!</definedName>
    <definedName name="X_TV" localSheetId="12">#REF!</definedName>
    <definedName name="X_TV" localSheetId="13">#REF!</definedName>
    <definedName name="X_TV" localSheetId="14">[4]TP!#REF!</definedName>
    <definedName name="X_TV" localSheetId="15">#REF!</definedName>
    <definedName name="X_TV" localSheetId="16">#REF!</definedName>
    <definedName name="X_TV" localSheetId="19">#REF!</definedName>
    <definedName name="X_TV" localSheetId="4">#REF!</definedName>
    <definedName name="X_TV" localSheetId="23">[4]TP!#REF!</definedName>
    <definedName name="X_TV" localSheetId="5">#REF!</definedName>
    <definedName name="X_TV" localSheetId="9">#REF!</definedName>
    <definedName name="X_TV" localSheetId="10">#REF!</definedName>
    <definedName name="X_TV" localSheetId="11">#REF!</definedName>
    <definedName name="X_TV" localSheetId="2">#REF!</definedName>
    <definedName name="X_T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4" i="44" l="1"/>
  <c r="N4" i="43"/>
  <c r="M4" i="42"/>
  <c r="O4" i="41"/>
  <c r="O4" i="40"/>
  <c r="O2" i="39"/>
  <c r="P2" i="38"/>
  <c r="M2" i="37"/>
  <c r="T2" i="36"/>
  <c r="M2" i="33"/>
  <c r="N2" i="32"/>
  <c r="O2" i="29"/>
  <c r="P2" i="28"/>
  <c r="P2" i="27"/>
  <c r="R2" i="26"/>
  <c r="U2" i="25"/>
  <c r="P2" i="24"/>
  <c r="L2" i="23"/>
  <c r="N2" i="22"/>
  <c r="P2" i="21"/>
  <c r="T2" i="20"/>
  <c r="R2" i="19"/>
  <c r="N2" i="18"/>
  <c r="O2" i="17"/>
  <c r="N2" i="16"/>
  <c r="O2" i="15"/>
  <c r="M2" i="14"/>
  <c r="N2" i="13"/>
  <c r="Q2" i="12"/>
  <c r="N2" i="11"/>
  <c r="J2" i="10"/>
  <c r="O2" i="9"/>
  <c r="P2" i="6"/>
  <c r="S2" i="5"/>
  <c r="R2" i="4"/>
  <c r="L2" i="46"/>
  <c r="L2" i="45"/>
  <c r="A39" i="47"/>
  <c r="A38" i="47"/>
  <c r="A37" i="47"/>
  <c r="A36" i="47"/>
  <c r="A35" i="47"/>
  <c r="A34" i="47"/>
  <c r="A33" i="47"/>
  <c r="A32" i="47"/>
  <c r="A31" i="47"/>
  <c r="A30" i="47"/>
  <c r="A29" i="47"/>
  <c r="A28" i="47"/>
  <c r="A27" i="47"/>
  <c r="A26" i="47"/>
  <c r="A25" i="47"/>
  <c r="A24" i="47"/>
  <c r="A23" i="47"/>
  <c r="A22" i="47"/>
  <c r="A21" i="47"/>
  <c r="A20" i="47"/>
  <c r="A19" i="47"/>
  <c r="A18" i="47"/>
  <c r="A17" i="47"/>
  <c r="A16" i="47"/>
  <c r="A15" i="47"/>
  <c r="A14" i="47"/>
  <c r="A13" i="47"/>
  <c r="A12" i="47"/>
  <c r="A10" i="47"/>
  <c r="A9" i="47"/>
  <c r="A8" i="47"/>
  <c r="A7" i="47"/>
  <c r="A6" i="47"/>
  <c r="A5" i="47"/>
  <c r="A4" i="47"/>
  <c r="A3" i="47"/>
  <c r="S19" i="10"/>
  <c r="S18" i="10"/>
  <c r="S17" i="10"/>
  <c r="S16" i="10"/>
  <c r="S15" i="10"/>
  <c r="S14" i="10"/>
  <c r="S13" i="10"/>
  <c r="S12" i="10"/>
  <c r="S11" i="10"/>
  <c r="S10" i="10"/>
  <c r="S9" i="10"/>
  <c r="S8" i="10"/>
  <c r="S7" i="10"/>
  <c r="S6" i="10"/>
  <c r="S5" i="10"/>
  <c r="S4" i="10"/>
  <c r="S3" i="10"/>
</calcChain>
</file>

<file path=xl/sharedStrings.xml><?xml version="1.0" encoding="utf-8"?>
<sst xmlns="http://schemas.openxmlformats.org/spreadsheetml/2006/main" count="2398" uniqueCount="1226">
  <si>
    <t>Chart 1: World merchandise trade volume growth, 2019-2027</t>
  </si>
  <si>
    <t>Index, 2019=100 and annual % change</t>
  </si>
  <si>
    <t>World merchandise trade volume (index 2015=100)</t>
  </si>
  <si>
    <t>World merchandise trade volume</t>
  </si>
  <si>
    <t>World merchandise trade volume growth (% change) and percentage point contributions  of regions to total trade (avg of exports and imports).</t>
  </si>
  <si>
    <t>World</t>
  </si>
  <si>
    <t>North America</t>
  </si>
  <si>
    <t>Europe</t>
  </si>
  <si>
    <t>Asia</t>
  </si>
  <si>
    <t>Rest of World</t>
  </si>
  <si>
    <t xml:space="preserve">Note: Trade refers to average of exports and imports. Figures for 2026 and 2027 are projections.  </t>
  </si>
  <si>
    <t xml:space="preserve">Sources: WTO for historical trade statistics. WTO Secretariat estimates for trade forecasts.  </t>
  </si>
  <si>
    <t>March 2026 baseline forecast</t>
  </si>
  <si>
    <t>Updated forecast</t>
  </si>
  <si>
    <t>Volume index, 2023Q1=100</t>
  </si>
  <si>
    <t>Exports</t>
  </si>
  <si>
    <t>Imports</t>
  </si>
  <si>
    <t>Indexed numbers</t>
  </si>
  <si>
    <r>
      <t>South America</t>
    </r>
    <r>
      <rPr>
        <vertAlign val="superscript"/>
        <sz val="11"/>
        <rFont val="Aptos Narrow"/>
        <family val="2"/>
        <scheme val="minor"/>
      </rPr>
      <t xml:space="preserve"> a</t>
    </r>
  </si>
  <si>
    <r>
      <t>CIS</t>
    </r>
    <r>
      <rPr>
        <vertAlign val="superscript"/>
        <sz val="11"/>
        <rFont val="Aptos Narrow"/>
        <family val="2"/>
        <scheme val="minor"/>
      </rPr>
      <t xml:space="preserve"> b</t>
    </r>
  </si>
  <si>
    <t>Africa</t>
  </si>
  <si>
    <t>Middle East</t>
  </si>
  <si>
    <t>2023Q1</t>
  </si>
  <si>
    <t>2023Q2</t>
  </si>
  <si>
    <t>2023Q3</t>
  </si>
  <si>
    <t>2023Q4</t>
  </si>
  <si>
    <t>2024Q1</t>
  </si>
  <si>
    <t>2024Q2</t>
  </si>
  <si>
    <t>2024Q3</t>
  </si>
  <si>
    <t>2024Q4</t>
  </si>
  <si>
    <t>2025Q1</t>
  </si>
  <si>
    <t>2025Q2</t>
  </si>
  <si>
    <t>2025Q3</t>
  </si>
  <si>
    <t>2025Q4</t>
  </si>
  <si>
    <t>2026Q1</t>
  </si>
  <si>
    <t>2026Q2</t>
  </si>
  <si>
    <t>2026Q3</t>
  </si>
  <si>
    <t xml:space="preserve">a   Refers to South and Central America and the Caribbean. </t>
  </si>
  <si>
    <t>Note: Quarterly merchandise trade volume indices may diverge slightly from annual indices due to differences in data availability and methodology.</t>
  </si>
  <si>
    <t>Source: WTO-UNCTAD.</t>
  </si>
  <si>
    <t>Chart 2: Merchandise export and import volume indices by region, 2023Q1-2026Q2</t>
  </si>
  <si>
    <t>b   Refers to the Commonwealth of Independent States (CIS), including certain associate and former member states.</t>
  </si>
  <si>
    <t>Chart 3: Commercial services trade volume adjusted forecast, 2015-2027</t>
  </si>
  <si>
    <t>Contributions to services growth</t>
  </si>
  <si>
    <t xml:space="preserve">Index, 2015=100 and annual % change </t>
  </si>
  <si>
    <t>Rest of world</t>
  </si>
  <si>
    <t>Commercial services</t>
  </si>
  <si>
    <t>Services trade by broad sector</t>
  </si>
  <si>
    <t>Transport</t>
  </si>
  <si>
    <t>Travel</t>
  </si>
  <si>
    <t>Goods related services</t>
  </si>
  <si>
    <t>Other commercial services</t>
  </si>
  <si>
    <t>Digitally delivered services</t>
  </si>
  <si>
    <t>Total commercial services</t>
  </si>
  <si>
    <t>Chart 4: Crack spread, three-month rolling average</t>
  </si>
  <si>
    <t>US$ per barrel, March 1990 –July 2026</t>
  </si>
  <si>
    <t>Note: Spot prices are in 1995 dollars deflated using the US Consumer Price Index less food and energy. The crude spot price is West Texas Intermediate (WTI), gasoline and heating oil are New York Harbour spot prices and jet fuel is the Gulf Coast spot price.</t>
  </si>
  <si>
    <t xml:space="preserve">Source: S&amp;P 500 data and WTO Secretariat calculations. </t>
  </si>
  <si>
    <t>Gasoline regular</t>
  </si>
  <si>
    <t>Heating oil</t>
  </si>
  <si>
    <t>Jet fuel</t>
  </si>
  <si>
    <t>1990/5</t>
  </si>
  <si>
    <t>1990/6</t>
  </si>
  <si>
    <t>1990/7</t>
  </si>
  <si>
    <t>1990/8</t>
  </si>
  <si>
    <t>1990/9</t>
  </si>
  <si>
    <t>1990/10</t>
  </si>
  <si>
    <t>1990/11</t>
  </si>
  <si>
    <t>1990/12</t>
  </si>
  <si>
    <t>1991/1</t>
  </si>
  <si>
    <t>1991/2</t>
  </si>
  <si>
    <t>1991/3</t>
  </si>
  <si>
    <t>1991/4</t>
  </si>
  <si>
    <t>1991/5</t>
  </si>
  <si>
    <t>1991/6</t>
  </si>
  <si>
    <t>1991/7</t>
  </si>
  <si>
    <t>1991/8</t>
  </si>
  <si>
    <t>1991/9</t>
  </si>
  <si>
    <t>1991/10</t>
  </si>
  <si>
    <t>1991/11</t>
  </si>
  <si>
    <t>1991/12</t>
  </si>
  <si>
    <t>1992/1</t>
  </si>
  <si>
    <t>1992/2</t>
  </si>
  <si>
    <t>1992/3</t>
  </si>
  <si>
    <t>1992/4</t>
  </si>
  <si>
    <t>1992/5</t>
  </si>
  <si>
    <t>1992/6</t>
  </si>
  <si>
    <t>1992/7</t>
  </si>
  <si>
    <t>1992/8</t>
  </si>
  <si>
    <t>1992/9</t>
  </si>
  <si>
    <t>1992/10</t>
  </si>
  <si>
    <t>1992/11</t>
  </si>
  <si>
    <t>1992/12</t>
  </si>
  <si>
    <t>1993/1</t>
  </si>
  <si>
    <t>1993/2</t>
  </si>
  <si>
    <t>1993/3</t>
  </si>
  <si>
    <t>1993/4</t>
  </si>
  <si>
    <t>1993/5</t>
  </si>
  <si>
    <t>1993/6</t>
  </si>
  <si>
    <t>1993/7</t>
  </si>
  <si>
    <t>1993/8</t>
  </si>
  <si>
    <t>1993/9</t>
  </si>
  <si>
    <t>1993/10</t>
  </si>
  <si>
    <t>1993/11</t>
  </si>
  <si>
    <t>1993/12</t>
  </si>
  <si>
    <t>1994/1</t>
  </si>
  <si>
    <t>1994/2</t>
  </si>
  <si>
    <t>1994/3</t>
  </si>
  <si>
    <t>1994/4</t>
  </si>
  <si>
    <t>1994/5</t>
  </si>
  <si>
    <t>1994/6</t>
  </si>
  <si>
    <t>1994/7</t>
  </si>
  <si>
    <t>1994/8</t>
  </si>
  <si>
    <t>1994/9</t>
  </si>
  <si>
    <t>1994/10</t>
  </si>
  <si>
    <t>1994/11</t>
  </si>
  <si>
    <t>1994/12</t>
  </si>
  <si>
    <t>1995/1</t>
  </si>
  <si>
    <t>1995/2</t>
  </si>
  <si>
    <t>1995/3</t>
  </si>
  <si>
    <t>1995/4</t>
  </si>
  <si>
    <t>1995/5</t>
  </si>
  <si>
    <t>1995/6</t>
  </si>
  <si>
    <t>1995/7</t>
  </si>
  <si>
    <t>1995/8</t>
  </si>
  <si>
    <t>1995/9</t>
  </si>
  <si>
    <t>1995/10</t>
  </si>
  <si>
    <t>1995/11</t>
  </si>
  <si>
    <t>1995/12</t>
  </si>
  <si>
    <t>1996/1</t>
  </si>
  <si>
    <t>1996/2</t>
  </si>
  <si>
    <t>1996/3</t>
  </si>
  <si>
    <t>1996/4</t>
  </si>
  <si>
    <t>1996/5</t>
  </si>
  <si>
    <t>1996/6</t>
  </si>
  <si>
    <t>1996/7</t>
  </si>
  <si>
    <t>1996/8</t>
  </si>
  <si>
    <t>1996/9</t>
  </si>
  <si>
    <t>1996/10</t>
  </si>
  <si>
    <t>1996/11</t>
  </si>
  <si>
    <t>1996/12</t>
  </si>
  <si>
    <t>1997/1</t>
  </si>
  <si>
    <t>1997/2</t>
  </si>
  <si>
    <t>1997/3</t>
  </si>
  <si>
    <t>1997/4</t>
  </si>
  <si>
    <t>1997/5</t>
  </si>
  <si>
    <t>1997/6</t>
  </si>
  <si>
    <t>1997/7</t>
  </si>
  <si>
    <t>1997/8</t>
  </si>
  <si>
    <t>1997/9</t>
  </si>
  <si>
    <t>1997/10</t>
  </si>
  <si>
    <t>1997/11</t>
  </si>
  <si>
    <t>1997/12</t>
  </si>
  <si>
    <t>1998/1</t>
  </si>
  <si>
    <t>1998/2</t>
  </si>
  <si>
    <t>1998/3</t>
  </si>
  <si>
    <t>1998/4</t>
  </si>
  <si>
    <t>1998/5</t>
  </si>
  <si>
    <t>1998/6</t>
  </si>
  <si>
    <t>1998/7</t>
  </si>
  <si>
    <t>1998/8</t>
  </si>
  <si>
    <t>1998/9</t>
  </si>
  <si>
    <t>1998/10</t>
  </si>
  <si>
    <t>1998/11</t>
  </si>
  <si>
    <t>1998/12</t>
  </si>
  <si>
    <t>1999/1</t>
  </si>
  <si>
    <t>1999/2</t>
  </si>
  <si>
    <t>1999/3</t>
  </si>
  <si>
    <t>1999/4</t>
  </si>
  <si>
    <t>1999/5</t>
  </si>
  <si>
    <t>1999/6</t>
  </si>
  <si>
    <t>1999/7</t>
  </si>
  <si>
    <t>1999/8</t>
  </si>
  <si>
    <t>1999/9</t>
  </si>
  <si>
    <t>1999/10</t>
  </si>
  <si>
    <t>1999/11</t>
  </si>
  <si>
    <t>1999/12</t>
  </si>
  <si>
    <t>2000/1</t>
  </si>
  <si>
    <t>2000/2</t>
  </si>
  <si>
    <t>2000/3</t>
  </si>
  <si>
    <t>2000/4</t>
  </si>
  <si>
    <t>2000/5</t>
  </si>
  <si>
    <t>2000/6</t>
  </si>
  <si>
    <t>2000/7</t>
  </si>
  <si>
    <t>2000/8</t>
  </si>
  <si>
    <t>2000/9</t>
  </si>
  <si>
    <t>2000/10</t>
  </si>
  <si>
    <t>2000/11</t>
  </si>
  <si>
    <t>2000/12</t>
  </si>
  <si>
    <t>2001/1</t>
  </si>
  <si>
    <t>2001/2</t>
  </si>
  <si>
    <t>2001/3</t>
  </si>
  <si>
    <t>2001/4</t>
  </si>
  <si>
    <t>2001/5</t>
  </si>
  <si>
    <t>2001/6</t>
  </si>
  <si>
    <t>2001/7</t>
  </si>
  <si>
    <t>2001/8</t>
  </si>
  <si>
    <t>2001/9</t>
  </si>
  <si>
    <t>2001/10</t>
  </si>
  <si>
    <t>2001/11</t>
  </si>
  <si>
    <t>2001/12</t>
  </si>
  <si>
    <t>2002/1</t>
  </si>
  <si>
    <t>2002/2</t>
  </si>
  <si>
    <t>2002/3</t>
  </si>
  <si>
    <t>2002/4</t>
  </si>
  <si>
    <t>2002/5</t>
  </si>
  <si>
    <t>2002/6</t>
  </si>
  <si>
    <t>2002/7</t>
  </si>
  <si>
    <t>2002/8</t>
  </si>
  <si>
    <t>2002/9</t>
  </si>
  <si>
    <t>2002/10</t>
  </si>
  <si>
    <t>2002/11</t>
  </si>
  <si>
    <t>2002/12</t>
  </si>
  <si>
    <t>2003/1</t>
  </si>
  <si>
    <t>2003/2</t>
  </si>
  <si>
    <t>2003/3</t>
  </si>
  <si>
    <t>2003/4</t>
  </si>
  <si>
    <t>2003/5</t>
  </si>
  <si>
    <t>2003/6</t>
  </si>
  <si>
    <t>2003/7</t>
  </si>
  <si>
    <t>2003/8</t>
  </si>
  <si>
    <t>2003/9</t>
  </si>
  <si>
    <t>2003/10</t>
  </si>
  <si>
    <t>2003/11</t>
  </si>
  <si>
    <t>2003/12</t>
  </si>
  <si>
    <t>2004/1</t>
  </si>
  <si>
    <t>2004/2</t>
  </si>
  <si>
    <t>2004/3</t>
  </si>
  <si>
    <t>2004/4</t>
  </si>
  <si>
    <t>2004/5</t>
  </si>
  <si>
    <t>2004/6</t>
  </si>
  <si>
    <t>2004/7</t>
  </si>
  <si>
    <t>2004/8</t>
  </si>
  <si>
    <t>2004/9</t>
  </si>
  <si>
    <t>2004/10</t>
  </si>
  <si>
    <t>2004/11</t>
  </si>
  <si>
    <t>2004/12</t>
  </si>
  <si>
    <t>2005/1</t>
  </si>
  <si>
    <t>2005/2</t>
  </si>
  <si>
    <t>2005/3</t>
  </si>
  <si>
    <t>2005/4</t>
  </si>
  <si>
    <t>2005/5</t>
  </si>
  <si>
    <t>2005/6</t>
  </si>
  <si>
    <t>2005/7</t>
  </si>
  <si>
    <t>2005/8</t>
  </si>
  <si>
    <t>2005/9</t>
  </si>
  <si>
    <t>2005/10</t>
  </si>
  <si>
    <t>2005/11</t>
  </si>
  <si>
    <t>2005/12</t>
  </si>
  <si>
    <t>2006/1</t>
  </si>
  <si>
    <t>2006/2</t>
  </si>
  <si>
    <t>2006/3</t>
  </si>
  <si>
    <t>2006/4</t>
  </si>
  <si>
    <t>2006/5</t>
  </si>
  <si>
    <t>2006/6</t>
  </si>
  <si>
    <t>2006/7</t>
  </si>
  <si>
    <t>2006/8</t>
  </si>
  <si>
    <t>2006/9</t>
  </si>
  <si>
    <t>2006/10</t>
  </si>
  <si>
    <t>2006/11</t>
  </si>
  <si>
    <t>2006/12</t>
  </si>
  <si>
    <t>2007/1</t>
  </si>
  <si>
    <t>2007/2</t>
  </si>
  <si>
    <t>2007/3</t>
  </si>
  <si>
    <t>2007/4</t>
  </si>
  <si>
    <t>2007/5</t>
  </si>
  <si>
    <t>2007/6</t>
  </si>
  <si>
    <t>2007/7</t>
  </si>
  <si>
    <t>2007/8</t>
  </si>
  <si>
    <t>2007/9</t>
  </si>
  <si>
    <t>2007/10</t>
  </si>
  <si>
    <t>2007/11</t>
  </si>
  <si>
    <t>2007/12</t>
  </si>
  <si>
    <t>2008/1</t>
  </si>
  <si>
    <t>2008/2</t>
  </si>
  <si>
    <t>2008/3</t>
  </si>
  <si>
    <t>2008/4</t>
  </si>
  <si>
    <t>2008/5</t>
  </si>
  <si>
    <t>2008/6</t>
  </si>
  <si>
    <t>2008/7</t>
  </si>
  <si>
    <t>2008/8</t>
  </si>
  <si>
    <t>2008/9</t>
  </si>
  <si>
    <t>2008/10</t>
  </si>
  <si>
    <t>2008/11</t>
  </si>
  <si>
    <t>2008/12</t>
  </si>
  <si>
    <t>2009/1</t>
  </si>
  <si>
    <t>2009/2</t>
  </si>
  <si>
    <t>2009/3</t>
  </si>
  <si>
    <t>2009/4</t>
  </si>
  <si>
    <t>2009/5</t>
  </si>
  <si>
    <t>2009/6</t>
  </si>
  <si>
    <t>2009/7</t>
  </si>
  <si>
    <t>2009/8</t>
  </si>
  <si>
    <t>2009/9</t>
  </si>
  <si>
    <t>2009/10</t>
  </si>
  <si>
    <t>2009/11</t>
  </si>
  <si>
    <t>2009/12</t>
  </si>
  <si>
    <t>2010/1</t>
  </si>
  <si>
    <t>2010/2</t>
  </si>
  <si>
    <t>2010/3</t>
  </si>
  <si>
    <t>2010/4</t>
  </si>
  <si>
    <t>2010/5</t>
  </si>
  <si>
    <t>2010/6</t>
  </si>
  <si>
    <t>2010/7</t>
  </si>
  <si>
    <t>2010/8</t>
  </si>
  <si>
    <t>2010/9</t>
  </si>
  <si>
    <t>2010/10</t>
  </si>
  <si>
    <t>2010/11</t>
  </si>
  <si>
    <t>2010/12</t>
  </si>
  <si>
    <t>2011/1</t>
  </si>
  <si>
    <t>2011/2</t>
  </si>
  <si>
    <t>2011/3</t>
  </si>
  <si>
    <t>2011/4</t>
  </si>
  <si>
    <t>2011/5</t>
  </si>
  <si>
    <t>2011/6</t>
  </si>
  <si>
    <t>2011/7</t>
  </si>
  <si>
    <t>2011/8</t>
  </si>
  <si>
    <t>2011/9</t>
  </si>
  <si>
    <t>2011/10</t>
  </si>
  <si>
    <t>2011/11</t>
  </si>
  <si>
    <t>2011/12</t>
  </si>
  <si>
    <t>2012/1</t>
  </si>
  <si>
    <t>2012/2</t>
  </si>
  <si>
    <t>2012/3</t>
  </si>
  <si>
    <t>2012/4</t>
  </si>
  <si>
    <t>2012/5</t>
  </si>
  <si>
    <t>2012/6</t>
  </si>
  <si>
    <t>2012/7</t>
  </si>
  <si>
    <t>2012/8</t>
  </si>
  <si>
    <t>2012/9</t>
  </si>
  <si>
    <t>2012/10</t>
  </si>
  <si>
    <t>2012/11</t>
  </si>
  <si>
    <t>2012/12</t>
  </si>
  <si>
    <t>2013/1</t>
  </si>
  <si>
    <t>2013/2</t>
  </si>
  <si>
    <t>2013/3</t>
  </si>
  <si>
    <t>2013/4</t>
  </si>
  <si>
    <t>2013/5</t>
  </si>
  <si>
    <t>2013/6</t>
  </si>
  <si>
    <t>2013/7</t>
  </si>
  <si>
    <t>2013/8</t>
  </si>
  <si>
    <t>2013/9</t>
  </si>
  <si>
    <t>2013/10</t>
  </si>
  <si>
    <t>2013/11</t>
  </si>
  <si>
    <t>2013/12</t>
  </si>
  <si>
    <t>2014/1</t>
  </si>
  <si>
    <t>2014/2</t>
  </si>
  <si>
    <t>2014/3</t>
  </si>
  <si>
    <t>2014/4</t>
  </si>
  <si>
    <t>2014/5</t>
  </si>
  <si>
    <t>2014/6</t>
  </si>
  <si>
    <t>2014/7</t>
  </si>
  <si>
    <t>2014/8</t>
  </si>
  <si>
    <t>2014/9</t>
  </si>
  <si>
    <t>2014/10</t>
  </si>
  <si>
    <t>2014/11</t>
  </si>
  <si>
    <t>2014/12</t>
  </si>
  <si>
    <t>2015/1</t>
  </si>
  <si>
    <t>2015/2</t>
  </si>
  <si>
    <t>2015/3</t>
  </si>
  <si>
    <t>2015/4</t>
  </si>
  <si>
    <t>2015/5</t>
  </si>
  <si>
    <t>2015/6</t>
  </si>
  <si>
    <t>2015/7</t>
  </si>
  <si>
    <t>2015/8</t>
  </si>
  <si>
    <t>2015/9</t>
  </si>
  <si>
    <t>2015/10</t>
  </si>
  <si>
    <t>2015/11</t>
  </si>
  <si>
    <t>2015/12</t>
  </si>
  <si>
    <t>2016/1</t>
  </si>
  <si>
    <t>2016/2</t>
  </si>
  <si>
    <t>2016/3</t>
  </si>
  <si>
    <t>2016/4</t>
  </si>
  <si>
    <t>2016/5</t>
  </si>
  <si>
    <t>2016/6</t>
  </si>
  <si>
    <t>2016/7</t>
  </si>
  <si>
    <t>2016/8</t>
  </si>
  <si>
    <t>2016/9</t>
  </si>
  <si>
    <t>2016/10</t>
  </si>
  <si>
    <t>2016/11</t>
  </si>
  <si>
    <t>2016/12</t>
  </si>
  <si>
    <t>2017/1</t>
  </si>
  <si>
    <t>2017/2</t>
  </si>
  <si>
    <t>2017/3</t>
  </si>
  <si>
    <t>2017/4</t>
  </si>
  <si>
    <t>2017/5</t>
  </si>
  <si>
    <t>2017/6</t>
  </si>
  <si>
    <t>2017/7</t>
  </si>
  <si>
    <t>2017/8</t>
  </si>
  <si>
    <t>2017/9</t>
  </si>
  <si>
    <t>2017/10</t>
  </si>
  <si>
    <t>2017/11</t>
  </si>
  <si>
    <t>2017/12</t>
  </si>
  <si>
    <t>2018/1</t>
  </si>
  <si>
    <t>2018/2</t>
  </si>
  <si>
    <t>2018/3</t>
  </si>
  <si>
    <t>2018/4</t>
  </si>
  <si>
    <t>2018/5</t>
  </si>
  <si>
    <t>2018/6</t>
  </si>
  <si>
    <t>2018/7</t>
  </si>
  <si>
    <t>2018/8</t>
  </si>
  <si>
    <t>2018/9</t>
  </si>
  <si>
    <t>2018/10</t>
  </si>
  <si>
    <t>2018/11</t>
  </si>
  <si>
    <t>2018/12</t>
  </si>
  <si>
    <t>2019/1</t>
  </si>
  <si>
    <t>2019/2</t>
  </si>
  <si>
    <t>2019/3</t>
  </si>
  <si>
    <t>2019/4</t>
  </si>
  <si>
    <t>2019/5</t>
  </si>
  <si>
    <t>2019/6</t>
  </si>
  <si>
    <t>2019/7</t>
  </si>
  <si>
    <t>2019/8</t>
  </si>
  <si>
    <t>2019/9</t>
  </si>
  <si>
    <t>2019/10</t>
  </si>
  <si>
    <t>2019/11</t>
  </si>
  <si>
    <t>2019/12</t>
  </si>
  <si>
    <t>2020/1</t>
  </si>
  <si>
    <t>2020/2</t>
  </si>
  <si>
    <t>2020/3</t>
  </si>
  <si>
    <t>2020/4</t>
  </si>
  <si>
    <t>2020/5</t>
  </si>
  <si>
    <t>2020/6</t>
  </si>
  <si>
    <t>2020/7</t>
  </si>
  <si>
    <t>2020/8</t>
  </si>
  <si>
    <t>2020/9</t>
  </si>
  <si>
    <t>2020/10</t>
  </si>
  <si>
    <t>2020/11</t>
  </si>
  <si>
    <t>2020/12</t>
  </si>
  <si>
    <t>2021/1</t>
  </si>
  <si>
    <t>2021/2</t>
  </si>
  <si>
    <t>2021/3</t>
  </si>
  <si>
    <t>2021/4</t>
  </si>
  <si>
    <t>2021/5</t>
  </si>
  <si>
    <t>2021/6</t>
  </si>
  <si>
    <t>2021/7</t>
  </si>
  <si>
    <t>2021/8</t>
  </si>
  <si>
    <t>2021/9</t>
  </si>
  <si>
    <t>2021/10</t>
  </si>
  <si>
    <t>2021/11</t>
  </si>
  <si>
    <t>2021/12</t>
  </si>
  <si>
    <t>2022/1</t>
  </si>
  <si>
    <t>2022/2</t>
  </si>
  <si>
    <t>2022/3</t>
  </si>
  <si>
    <t>2022/4</t>
  </si>
  <si>
    <t>2022/5</t>
  </si>
  <si>
    <t>2022/6</t>
  </si>
  <si>
    <t>2022/7</t>
  </si>
  <si>
    <t>2022/8</t>
  </si>
  <si>
    <t>2022/9</t>
  </si>
  <si>
    <t>2022/10</t>
  </si>
  <si>
    <t>2022/11</t>
  </si>
  <si>
    <t>2022/12</t>
  </si>
  <si>
    <t>2023/1</t>
  </si>
  <si>
    <t>2023/2</t>
  </si>
  <si>
    <t>2023/3</t>
  </si>
  <si>
    <t>2023/4</t>
  </si>
  <si>
    <t>2023/5</t>
  </si>
  <si>
    <t>2023/6</t>
  </si>
  <si>
    <t>2023/7</t>
  </si>
  <si>
    <t>2023/8</t>
  </si>
  <si>
    <t>2023/9</t>
  </si>
  <si>
    <t>2023/10</t>
  </si>
  <si>
    <t>2023/11</t>
  </si>
  <si>
    <t>2023/12</t>
  </si>
  <si>
    <t>2024/1</t>
  </si>
  <si>
    <t>2024/2</t>
  </si>
  <si>
    <t>2024/3</t>
  </si>
  <si>
    <t>2024/4</t>
  </si>
  <si>
    <t>2024/5</t>
  </si>
  <si>
    <t>2024/6</t>
  </si>
  <si>
    <t>2024/7</t>
  </si>
  <si>
    <t>2024/8</t>
  </si>
  <si>
    <t>2024/9</t>
  </si>
  <si>
    <t>2024/10</t>
  </si>
  <si>
    <t>2024/11</t>
  </si>
  <si>
    <t>2024/12</t>
  </si>
  <si>
    <t>2025/1</t>
  </si>
  <si>
    <t>2025/2</t>
  </si>
  <si>
    <t>2025/3</t>
  </si>
  <si>
    <t>2025/4</t>
  </si>
  <si>
    <t>2025/5</t>
  </si>
  <si>
    <t>2025/6</t>
  </si>
  <si>
    <t>2025/7</t>
  </si>
  <si>
    <t>2025/8</t>
  </si>
  <si>
    <t>2025/9</t>
  </si>
  <si>
    <t>2025/10</t>
  </si>
  <si>
    <t>2025/11</t>
  </si>
  <si>
    <t>2025/12</t>
  </si>
  <si>
    <t>2026/1</t>
  </si>
  <si>
    <t>2026/2</t>
  </si>
  <si>
    <t>2026/3</t>
  </si>
  <si>
    <t>2026/4</t>
  </si>
  <si>
    <t>2026/5</t>
  </si>
  <si>
    <t>2026/6</t>
  </si>
  <si>
    <t>2026/7</t>
  </si>
  <si>
    <t>Month</t>
  </si>
  <si>
    <t>Chart 5: Contributions to US GDP growth from software, data centres and IT equipment</t>
  </si>
  <si>
    <t>Period</t>
  </si>
  <si>
    <t>Capex - software</t>
  </si>
  <si>
    <t>Capex - data centres</t>
  </si>
  <si>
    <t>Capex - power facilities</t>
  </si>
  <si>
    <t>Capex - computer and peripheral equipment</t>
  </si>
  <si>
    <t>Net exports - computer, peripherals and parts</t>
  </si>
  <si>
    <t>Total contribution</t>
  </si>
  <si>
    <t>2022:Q1</t>
  </si>
  <si>
    <t>2022:Q2</t>
  </si>
  <si>
    <t>2022</t>
  </si>
  <si>
    <t>2022:Q3</t>
  </si>
  <si>
    <t>2022:Q4</t>
  </si>
  <si>
    <t>2023:Q1</t>
  </si>
  <si>
    <t>2023:Q2</t>
  </si>
  <si>
    <t>2023</t>
  </si>
  <si>
    <t>2023:Q3</t>
  </si>
  <si>
    <t>2023:Q4</t>
  </si>
  <si>
    <t>2024:Q1</t>
  </si>
  <si>
    <t>2024:Q2</t>
  </si>
  <si>
    <t>2024</t>
  </si>
  <si>
    <t>2024:Q3</t>
  </si>
  <si>
    <t>2024:Q4</t>
  </si>
  <si>
    <t>2025:Q1</t>
  </si>
  <si>
    <t>2025:Q2</t>
  </si>
  <si>
    <t>2025</t>
  </si>
  <si>
    <t>2025:Q3</t>
  </si>
  <si>
    <t>2025:Q4</t>
  </si>
  <si>
    <t>2026:Q1</t>
  </si>
  <si>
    <t>2026</t>
  </si>
  <si>
    <t>Note: Contribution to annualized quarter-over-quarter GDP growth from selected components. Net exports computed using down-weighted nominal GDP shares of imports and exports, respectively. See the appendix for construction and limitations.</t>
  </si>
  <si>
    <t>Source: Bureau of Economic Analysis; authors’ calculations. Reproduced by the WTO Secretariat.</t>
  </si>
  <si>
    <t>Chart 6: Share of index market capitalization of the six largest sectors in the S&amp;P 500</t>
  </si>
  <si>
    <t>% to S&amp;P 500 total, 1989-2026</t>
  </si>
  <si>
    <t>Source: S&amp;P 500 data and WTO Secretariat calculations.</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</si>
  <si>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</si>
  <si>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</si>
  <si>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</si>
  <si>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</si>
  <si>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</si>
  <si>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</si>
  <si>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</si>
  <si>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</si>
  <si>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</si>
  <si>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</si>
  <si>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</si>
  <si>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</si>
  <si>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</si>
  <si>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</si>
  <si>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</si>
  <si>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</si>
  <si>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</si>
  <si>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</si>
  <si>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</si>
  <si>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</si>
  <si>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</si>
  <si>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</si>
  <si>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</si>
  <si>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</si>
  <si>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</si>
  <si>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</si>
  <si>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</si>
  <si>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</si>
  <si>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</si>
  <si>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</si>
  <si>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</si>
  <si>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</si>
  <si>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</si>
  <si>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</si>
  <si>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</si>
  <si>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</si>
  <si>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</si>
  <si>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</si>
  <si>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</si>
  <si>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</si>
  <si>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</si>
  <si>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</si>
  <si>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</si>
  <si>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</si>
  <si>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</si>
  <si>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</si>
  <si>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</si>
  <si>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</si>
  <si>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</si>
  <si>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</si>
  <si>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</si>
  <si>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</si>
  <si>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</si>
  <si>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</si>
  <si>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</si>
  <si>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</si>
  <si>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</si>
  <si>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</si>
  <si>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</si>
  <si>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</si>
  <si>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</si>
  <si>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</si>
  <si>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</si>
  <si>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</si>
  <si>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</si>
  <si>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</si>
  <si>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</si>
  <si>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</si>
  <si>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</si>
  <si>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</si>
  <si>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</si>
  <si>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</si>
  <si>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</si>
  <si>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</si>
  <si>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</si>
  <si>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</si>
  <si>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</si>
  <si>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</si>
  <si>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</si>
  <si>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</si>
  <si>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</si>
  <si>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</si>
  <si>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</si>
  <si>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</si>
  <si>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</si>
  <si>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</si>
  <si>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</si>
  <si>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</si>
  <si>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</si>
  <si>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</si>
  <si>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</si>
  <si>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</si>
  <si>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</si>
  <si>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</si>
  <si>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</si>
  <si>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</si>
  <si>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</si>
  <si>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</si>
  <si>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</si>
  <si>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</si>
  <si>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</si>
  <si>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</si>
  <si>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</si>
  <si>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</si>
  <si>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</si>
  <si>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</si>
  <si>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</si>
  <si>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</si>
  <si>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</si>
  <si>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</si>
  <si>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</si>
  <si>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</si>
  <si>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</si>
  <si>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</si>
  <si>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</si>
  <si>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</si>
  <si>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</si>
  <si>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</si>
  <si>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</si>
  <si>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</si>
  <si>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</si>
  <si>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</si>
  <si>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</si>
  <si>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</si>
  <si>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</si>
  <si>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</si>
  <si>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</si>
  <si>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</si>
  <si>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</si>
  <si>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</si>
  <si>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</si>
  <si>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</si>
  <si>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</si>
  <si>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</si>
  <si>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2026_Q4</t>
  </si>
  <si>
    <t>Oil, gas and consumable fuels</t>
  </si>
  <si>
    <t>Pharmaceuticals</t>
  </si>
  <si>
    <t>Banks</t>
  </si>
  <si>
    <t>Software</t>
  </si>
  <si>
    <t>Technology hardware, storage</t>
  </si>
  <si>
    <t>Semiconductor and semiconductor equipment</t>
  </si>
  <si>
    <t>Chart 7: Global commodity prices, January 2020-August 2026</t>
  </si>
  <si>
    <t xml:space="preserve">Crude oil, average </t>
  </si>
  <si>
    <t>Liquefied natural gas (LNG)</t>
  </si>
  <si>
    <t xml:space="preserve">Fertilizers </t>
  </si>
  <si>
    <t>Food</t>
  </si>
  <si>
    <t xml:space="preserve">Natural gas, US </t>
  </si>
  <si>
    <t>Natural gas, Europe</t>
  </si>
  <si>
    <t>Indices of US$ values, 2020=100 and US$ per mmbtu</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</si>
  <si>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</si>
  <si>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</si>
  <si>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</si>
  <si>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</si>
  <si>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</si>
  <si>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</si>
  <si>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</si>
  <si>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</si>
  <si>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</si>
  <si>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</si>
  <si>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</si>
  <si>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</si>
  <si>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</si>
  <si>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</si>
  <si>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</si>
  <si>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</si>
  <si>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</si>
  <si>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</si>
  <si>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</si>
  <si>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</si>
  <si>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</si>
  <si>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</si>
  <si>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</si>
  <si>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</si>
  <si>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</si>
  <si>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</si>
  <si>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 xml:space="preserve">Notes: Crude oil refers to the average of Brent, Dubai and WTI (West Texas Intermediate) benchmarks. Natural gas, Europe refers to the Netherlands TTF (Title Transfer Facility) benchmark. Liquefied natural gas (LNG) refers to the JKM (Japan-Korea Marker) benchmark, reflecting the value of deliveries into China, Japan, the Republic of Korea and Chinese Taipei. Prices for March 2026 refer to prices on 10 March 2026. </t>
  </si>
  <si>
    <t>2022M03</t>
  </si>
  <si>
    <t>2022M04</t>
  </si>
  <si>
    <t>2022M05</t>
  </si>
  <si>
    <t>Source: World Bank Primary Commodity Prices, OilPrice.com.</t>
  </si>
  <si>
    <t>2022M06</t>
  </si>
  <si>
    <t>2022M07</t>
  </si>
  <si>
    <t>2022M08</t>
  </si>
  <si>
    <t>2022M09</t>
  </si>
  <si>
    <t>2022M10</t>
  </si>
  <si>
    <t>2022M11</t>
  </si>
  <si>
    <t>2022M12</t>
  </si>
  <si>
    <t>2023M01</t>
  </si>
  <si>
    <t>2023M02</t>
  </si>
  <si>
    <t>2023M03</t>
  </si>
  <si>
    <t>2023M04</t>
  </si>
  <si>
    <t>2023M05</t>
  </si>
  <si>
    <t>2023M06</t>
  </si>
  <si>
    <t>2023M07</t>
  </si>
  <si>
    <t>2023M08</t>
  </si>
  <si>
    <t>2023M09</t>
  </si>
  <si>
    <t>2023M10</t>
  </si>
  <si>
    <t>2023M11</t>
  </si>
  <si>
    <t>2023M12</t>
  </si>
  <si>
    <t>2024M01</t>
  </si>
  <si>
    <t>2024M02</t>
  </si>
  <si>
    <t>2024M03</t>
  </si>
  <si>
    <t>2024M04</t>
  </si>
  <si>
    <t>2024M05</t>
  </si>
  <si>
    <t>2024M06</t>
  </si>
  <si>
    <t>2024M07</t>
  </si>
  <si>
    <t>2024M08</t>
  </si>
  <si>
    <t>2024M09</t>
  </si>
  <si>
    <t>2024M10</t>
  </si>
  <si>
    <t>2024M11</t>
  </si>
  <si>
    <t>2024M12</t>
  </si>
  <si>
    <t>2025M01</t>
  </si>
  <si>
    <t>2025M02</t>
  </si>
  <si>
    <t>2025M03</t>
  </si>
  <si>
    <t>2025M04</t>
  </si>
  <si>
    <t>2025M05</t>
  </si>
  <si>
    <t>2025M06</t>
  </si>
  <si>
    <t>2025M07</t>
  </si>
  <si>
    <t>2025M08</t>
  </si>
  <si>
    <t>2025M09</t>
  </si>
  <si>
    <t>2025M10</t>
  </si>
  <si>
    <t>2025M11</t>
  </si>
  <si>
    <t>2025M12</t>
  </si>
  <si>
    <t>2026M01</t>
  </si>
  <si>
    <t>2026M02</t>
  </si>
  <si>
    <t>2026M03</t>
  </si>
  <si>
    <t>2026M04</t>
  </si>
  <si>
    <t>2026M05</t>
  </si>
  <si>
    <t>2026M06</t>
  </si>
  <si>
    <t>2026M07</t>
  </si>
  <si>
    <t>2026MO8</t>
  </si>
  <si>
    <t>2026M09</t>
  </si>
  <si>
    <t>Chart 8: New export orders in manufacturing from purchasing managers indices (PMIs)</t>
  </si>
  <si>
    <t>Diffusion indices, base=50</t>
  </si>
  <si>
    <t>Manufacturing new export orders of selected economies</t>
  </si>
  <si>
    <t>Manufacturing</t>
  </si>
  <si>
    <t>February 2026</t>
  </si>
  <si>
    <t>August 2026</t>
  </si>
  <si>
    <t>China</t>
  </si>
  <si>
    <t>Japan</t>
  </si>
  <si>
    <t>India</t>
  </si>
  <si>
    <t>United Kingdom</t>
  </si>
  <si>
    <t>Republic of Korea</t>
  </si>
  <si>
    <t>Germany</t>
  </si>
  <si>
    <t>Mexico</t>
  </si>
  <si>
    <t>United States</t>
  </si>
  <si>
    <t>Canada</t>
  </si>
  <si>
    <t>Note: PMI refers to purchasing managers' indices; values less than 50 denote contraction, while values greater than 50 indicate expansion.</t>
  </si>
  <si>
    <t xml:space="preserve">Source: Country PMIs compiled by S&amp;P Global. </t>
  </si>
  <si>
    <t>Chart 9: New export orders in service from purchasing managers indices (PMIs)</t>
  </si>
  <si>
    <t>Services new export orders of selected economies</t>
  </si>
  <si>
    <t>Services</t>
  </si>
  <si>
    <t xml:space="preserve">China </t>
  </si>
  <si>
    <t>Ireland</t>
  </si>
  <si>
    <t>France</t>
  </si>
  <si>
    <t>Chart 10: New orders in technology sector from purchasing managers indices (PMIs)</t>
  </si>
  <si>
    <t>Seasonally adjusted diffusion indices, base=50</t>
  </si>
  <si>
    <t>Technology new orders, seasonally adjusted</t>
  </si>
  <si>
    <t>Baseline=50</t>
  </si>
  <si>
    <t>Note: PMI values less than 50 denote contraction, while values greater than 50 indicate expansion.</t>
  </si>
  <si>
    <t xml:space="preserve">Source: Country and regional PMIs compiled by S&amp;P Global. </t>
  </si>
  <si>
    <t>Chart 11: Global container throughput index, January 2019-July 2026</t>
  </si>
  <si>
    <t>RWI/ISL-Container-Throughput-Index (2019=100)</t>
  </si>
  <si>
    <t>Seasonally-adjusted index, 2019=100</t>
  </si>
  <si>
    <t>Total a</t>
  </si>
  <si>
    <t>North range b</t>
  </si>
  <si>
    <t>Total excluding China</t>
  </si>
  <si>
    <t>2019M01</t>
  </si>
  <si>
    <t>2019M02</t>
  </si>
  <si>
    <t>2019M03</t>
  </si>
  <si>
    <t>2019M04</t>
  </si>
  <si>
    <t>2019M05</t>
  </si>
  <si>
    <t>2019M06</t>
  </si>
  <si>
    <t>2019M07</t>
  </si>
  <si>
    <t>2019M08</t>
  </si>
  <si>
    <t>2019M09</t>
  </si>
  <si>
    <t>2019M10</t>
  </si>
  <si>
    <t>2019M11</t>
  </si>
  <si>
    <t>2019M12</t>
  </si>
  <si>
    <t>a  Based on throughput data from 92 ports accounting for approximately 64% of global container traffic.</t>
  </si>
  <si>
    <t>b  Summarizes throughput of the ports of Le Havre, Zeebrugge, Antwerp, Rotterdam, Bremen/Bremerhaven and Hamburg.</t>
  </si>
  <si>
    <t>Source: RWI - Leibniz Instutute for Economic Research and Institute for Shipping Economics and Logistics (ISL).</t>
  </si>
  <si>
    <t>Chart 12: Year-on-year merchandise trade growth by product, 2026 (January-June) and 2025</t>
  </si>
  <si>
    <t>% change</t>
  </si>
  <si>
    <t>2026/2025 (Jan.-Jun.)</t>
  </si>
  <si>
    <t>2025/2024</t>
  </si>
  <si>
    <t>Total merchandise</t>
  </si>
  <si>
    <t>Agricultural products</t>
  </si>
  <si>
    <t>of which: Food</t>
  </si>
  <si>
    <t>Fuels and mining products</t>
  </si>
  <si>
    <t>of which: Fuels</t>
  </si>
  <si>
    <t>Manufactures</t>
  </si>
  <si>
    <t>of which: Iron and steel</t>
  </si>
  <si>
    <t>of which: Chemicals</t>
  </si>
  <si>
    <t>of which: Office and telecommunications equipment (OT)</t>
  </si>
  <si>
    <t>OT of which: Electronic components</t>
  </si>
  <si>
    <t>of which: Automotive products</t>
  </si>
  <si>
    <t>of which: Other machinery  a</t>
  </si>
  <si>
    <t>of which: Textiles</t>
  </si>
  <si>
    <t>of which: Clothing</t>
  </si>
  <si>
    <t>Total merchandise trade growth based on average of exports and imports.</t>
  </si>
  <si>
    <t>a  Includes electrical machinery, non-electrical machinery and power-generating equipment.</t>
  </si>
  <si>
    <t>Source: WTO Secretariat for total merchandise, WTO Secretariat estimates based on mirror data for products.</t>
  </si>
  <si>
    <t>Chart 13: Merchandise trade growth by regions in the first half of 2026</t>
  </si>
  <si>
    <t>% change in US$ values</t>
  </si>
  <si>
    <t>* including certain associate and former member states</t>
  </si>
  <si>
    <t>South and Central America</t>
  </si>
  <si>
    <t>Commonwealth of Independent States*</t>
  </si>
  <si>
    <t>Chart 14: Merchandise trade growth of the LDCs, total, and top five* LDC traders in the first half of 2026</t>
  </si>
  <si>
    <t>LDCs**</t>
  </si>
  <si>
    <t>Bangladesh</t>
  </si>
  <si>
    <t>Cambodia</t>
  </si>
  <si>
    <t>Democratic Republic of the Congo</t>
  </si>
  <si>
    <t>Angola</t>
  </si>
  <si>
    <t>Uganda</t>
  </si>
  <si>
    <t>* Top five based on trade turnover in 2025.</t>
  </si>
  <si>
    <t>** Preliminary estimate.</t>
  </si>
  <si>
    <t>Chart 15: Trade within and between hypothetical geopolitical blocs (left) and the difference of between-bloc and within-bloc trade (right) </t>
  </si>
  <si>
    <t>Trade within East/West</t>
  </si>
  <si>
    <t>Trade between East and West</t>
  </si>
  <si>
    <t>difference_EW_noEW</t>
  </si>
  <si>
    <t>Average 2018-2021</t>
  </si>
  <si>
    <t>Average 2022-2026</t>
  </si>
  <si>
    <t>Trade within and between hypothetical geopolitical blocs</t>
  </si>
  <si>
    <t xml:space="preserve"> Difference of between-bloc and within-bloc trade (right)</t>
  </si>
  <si>
    <t>2018M01</t>
  </si>
  <si>
    <t>War in Ukraine</t>
  </si>
  <si>
    <t>2018M02</t>
  </si>
  <si>
    <t>2018M03</t>
  </si>
  <si>
    <t>2018M04</t>
  </si>
  <si>
    <t>2018M05</t>
  </si>
  <si>
    <t>2018M06</t>
  </si>
  <si>
    <t>2018M07</t>
  </si>
  <si>
    <t>2018M08</t>
  </si>
  <si>
    <t>2018M09</t>
  </si>
  <si>
    <t>2018M10</t>
  </si>
  <si>
    <t>2018M11</t>
  </si>
  <si>
    <t>2018M12</t>
  </si>
  <si>
    <t>Note: Seasonally adjusted series. The Russian Federation, Belarus and Ukraine are excluded. Left-hand series indexed at 100 in January 2022. Right-hand series indexed at 0 in January 2022. 
Source: Based on Blanga-Gubbay and Rubínová (2024), updated by WTO Secretariat.</t>
  </si>
  <si>
    <t>Trade of the United States and China with other partners</t>
  </si>
  <si>
    <t>Trade of the United States and China with each other</t>
  </si>
  <si>
    <t>Trade through "connecting" economies</t>
  </si>
  <si>
    <t>2016M01</t>
  </si>
  <si>
    <t>2016M02</t>
  </si>
  <si>
    <t>Trade tensions</t>
  </si>
  <si>
    <t>2016M03</t>
  </si>
  <si>
    <t>2016M04</t>
  </si>
  <si>
    <t>2016M05</t>
  </si>
  <si>
    <t>2016M06</t>
  </si>
  <si>
    <t>Chart 16: Trade of the United States and China with each other and with other partners</t>
  </si>
  <si>
    <t>2016M07</t>
  </si>
  <si>
    <t>Index, June 2018=100</t>
  </si>
  <si>
    <t>2016M08</t>
  </si>
  <si>
    <t>2016M09</t>
  </si>
  <si>
    <t>2016M10</t>
  </si>
  <si>
    <t>2016M11</t>
  </si>
  <si>
    <t>2016M12</t>
  </si>
  <si>
    <t>2017M01</t>
  </si>
  <si>
    <t>2017M02</t>
  </si>
  <si>
    <t>2017M03</t>
  </si>
  <si>
    <t>2017M04</t>
  </si>
  <si>
    <t>2017M05</t>
  </si>
  <si>
    <t>2017M06</t>
  </si>
  <si>
    <t>2017M07</t>
  </si>
  <si>
    <t>2017M08</t>
  </si>
  <si>
    <t>2017M09</t>
  </si>
  <si>
    <t>2017M10</t>
  </si>
  <si>
    <t>2017M11</t>
  </si>
  <si>
    <t>2017M12</t>
  </si>
  <si>
    <t>Note: Seasonally adjusted series. The Russian Federation, Belarus, and Ukraine are excluded. Series indexed at 100 in June 2018.
Source: Based on Blanga-Gubbay and Rubínová (2024), updated by WTO Secretariat.</t>
  </si>
  <si>
    <t>Chart 17: Commercial services trade growth by main sector, 2026 Q1-Q2</t>
  </si>
  <si>
    <t>Year-on-year % change</t>
  </si>
  <si>
    <t>2026 Q1</t>
  </si>
  <si>
    <t xml:space="preserve">Note: Services trade measured as exports. </t>
  </si>
  <si>
    <t>Source: WTO Secretariat estimates. Preliminary estimates for Q2 2026.</t>
  </si>
  <si>
    <r>
      <t>Chart 18: Container throughput is shifting across Middle East ports</t>
    </r>
    <r>
      <rPr>
        <sz val="9"/>
        <color theme="1"/>
        <rFont val="Verdana"/>
        <family val="2"/>
      </rPr>
      <t> </t>
    </r>
  </si>
  <si>
    <t>January-June 2026</t>
  </si>
  <si>
    <t>Jebel Ali, 
United Arab Emirates</t>
  </si>
  <si>
    <t>Salalah, 
Oman</t>
  </si>
  <si>
    <t>Sohar, 
Oman</t>
  </si>
  <si>
    <t>Jeddah (South Container Terminal), 
Kingdom of Saudi Arabia</t>
  </si>
  <si>
    <t>Source: DP World; Sohar Port and Freezone; Port of Salalah.</t>
  </si>
  <si>
    <t xml:space="preserve"> Year-on-year % change, first half of 2026</t>
  </si>
  <si>
    <t>Construction</t>
  </si>
  <si>
    <t>Personal, cultural and recreational services</t>
  </si>
  <si>
    <t>Insurance and pension services</t>
  </si>
  <si>
    <t>Charges for the use of intellectual property, n.i.e</t>
  </si>
  <si>
    <t>Financial services</t>
  </si>
  <si>
    <t>Computer services</t>
  </si>
  <si>
    <t>Other business services</t>
  </si>
  <si>
    <t>Other commercial services, of which:</t>
  </si>
  <si>
    <t>Note: Sectors are ranked according to their relative share in services trade in 2025.</t>
  </si>
  <si>
    <t>Q1</t>
  </si>
  <si>
    <t>Q2</t>
  </si>
  <si>
    <t>Q3</t>
  </si>
  <si>
    <t>Q4</t>
  </si>
  <si>
    <t>European Union</t>
  </si>
  <si>
    <t xml:space="preserve">  Asia and Pacific</t>
  </si>
  <si>
    <t xml:space="preserve">  Latin America and other Western Hemisphere</t>
  </si>
  <si>
    <t xml:space="preserve">  Canada</t>
  </si>
  <si>
    <t>Other 
Europe</t>
  </si>
  <si>
    <t xml:space="preserve">  Middle East</t>
  </si>
  <si>
    <t xml:space="preserve">  Africa</t>
  </si>
  <si>
    <t>Source: US Bureau of Economic Analysis (BEA). Regions and economies are ranked in the chart according to their share in US computer services exports in 2025.</t>
  </si>
  <si>
    <t>Chart 21: Commercial services trade growth of selected economies by sector in the first half of 2026</t>
  </si>
  <si>
    <t>Spain</t>
  </si>
  <si>
    <t>The Netherlands</t>
  </si>
  <si>
    <t>Singapore</t>
  </si>
  <si>
    <t>Source: National statistics.</t>
  </si>
  <si>
    <t>year</t>
  </si>
  <si>
    <t>share_ai</t>
  </si>
  <si>
    <t>growth_ai</t>
  </si>
  <si>
    <t>growth_total</t>
  </si>
  <si>
    <t>contr_ai</t>
  </si>
  <si>
    <t>contr_non_ai</t>
  </si>
  <si>
    <t>2015</t>
  </si>
  <si>
    <t>2016</t>
  </si>
  <si>
    <t>2017</t>
  </si>
  <si>
    <t>2018</t>
  </si>
  <si>
    <t>2019</t>
  </si>
  <si>
    <t>2020</t>
  </si>
  <si>
    <t>2021</t>
  </si>
  <si>
    <t>2026H1</t>
  </si>
  <si>
    <t>Chart 22: AI-enabling merchandise trade, 2016-2026 (first half)</t>
  </si>
  <si>
    <t>Year-on-year % change in US$ values and percentage share</t>
  </si>
  <si>
    <t>Note: Trade is an average of imports and exports. Estimates for AI-enabling goods trade are based on available reporters in the Trade Data Monitor. Data for Viet Nam and the Russian Federation are mirrored.</t>
  </si>
  <si>
    <t>Source: WTO-UNCTAD (world)/WTO Secretariat estimates (AI-enabling goods).</t>
  </si>
  <si>
    <t>Year</t>
  </si>
  <si>
    <t>Chart 23: AI-enabling merchandise trade growth contribution, 2016-2026 (first half)</t>
  </si>
  <si>
    <t>Year-on-year % change in US$ values and percentage points contributions</t>
  </si>
  <si>
    <t xml:space="preserve">Note: Trade is an average of imports and exports. Estimates for AI-enabling goods trade are based on available reporters in the Trade Data Monitor. Data for Viet Nam and the Russian Federation are mirrored. </t>
  </si>
  <si>
    <t>share_exp_ai</t>
  </si>
  <si>
    <t>share_exp_ALL</t>
  </si>
  <si>
    <t>East Asia excluding China</t>
  </si>
  <si>
    <t>Southeast Asia</t>
  </si>
  <si>
    <t>CHN</t>
  </si>
  <si>
    <t>Rest of Asia</t>
  </si>
  <si>
    <t>CIS</t>
  </si>
  <si>
    <t>Share in total exports, 2025</t>
  </si>
  <si>
    <t>Chart 24: Share of regions in AI-enabling goods and all goods trade, 2025</t>
  </si>
  <si>
    <t>Per cent of total</t>
  </si>
  <si>
    <t>share_imp_ai</t>
  </si>
  <si>
    <t>share_imp_ALL</t>
  </si>
  <si>
    <t>Share in total imports, 2025</t>
  </si>
  <si>
    <t>Note: Estimates for AI-enabling goods trade are based on available reporters in the Trade Data Monitor. Data for Viet Nam and the Russian Federation are mirrored. East Asia is based on the largest four economies (Hong Kong, China; Japan; Republic of Korea; Chinese Taipei) excluding China, which is presented separately. Southeast Asia is based on the largest six economies (Indonesia, Malaysia, Philippines, Singapore, Thailand, Viet Nam). South and Central America includes the Caribbean. CIS refers to the Commonwealth of Independent States (CIS), including certain associate and former member states.</t>
  </si>
  <si>
    <t>Source: WTO Secretariat estimates.</t>
  </si>
  <si>
    <t>delta 2025-2015</t>
  </si>
  <si>
    <t>I_USAfromASI_E4</t>
  </si>
  <si>
    <t>US from East Asia excluding China</t>
  </si>
  <si>
    <t>I_USAfromASI_SE6</t>
  </si>
  <si>
    <t>US from Southeast Asia</t>
  </si>
  <si>
    <t>I_USAfromNAX</t>
  </si>
  <si>
    <t>US from North America</t>
  </si>
  <si>
    <t>I_intraASI_E4</t>
  </si>
  <si>
    <t>Intra-East Asia excluding China</t>
  </si>
  <si>
    <t>I_ASI_SE6fromASI_E4</t>
  </si>
  <si>
    <t>Southeast Asia from East Asia excluding China</t>
  </si>
  <si>
    <t>I_ASI_SE6fromCHN</t>
  </si>
  <si>
    <t>Southeast Asia from China</t>
  </si>
  <si>
    <t>I_ASI_E4fromASI_SE6</t>
  </si>
  <si>
    <t>East Asia excluding China from Southeast Asia</t>
  </si>
  <si>
    <t>I_intraASI_SE6</t>
  </si>
  <si>
    <t>Intra-Southeast Asia</t>
  </si>
  <si>
    <t>I_EURfromCHN</t>
  </si>
  <si>
    <t>Europe from China</t>
  </si>
  <si>
    <t>I_intraEUR</t>
  </si>
  <si>
    <t>Intra-Europe</t>
  </si>
  <si>
    <t>I_ASI_E4fromCHN</t>
  </si>
  <si>
    <t>East Asia from China</t>
  </si>
  <si>
    <t>I_CHNfromASI_SE6</t>
  </si>
  <si>
    <t>China from Southeast Asia</t>
  </si>
  <si>
    <t>I_CHNfromASI_E4</t>
  </si>
  <si>
    <t>China from East Asia</t>
  </si>
  <si>
    <t>I_USAfromCHN</t>
  </si>
  <si>
    <t>US from China</t>
  </si>
  <si>
    <t>Other</t>
  </si>
  <si>
    <t>Chart 25: Change in selected bilateral imports shares of AI-enabling goods, 2025 versus 2015</t>
  </si>
  <si>
    <t>Percentage points change</t>
  </si>
  <si>
    <t>expAI2026</t>
  </si>
  <si>
    <t>growth_exp_ai2026</t>
  </si>
  <si>
    <t>expALL2026</t>
  </si>
  <si>
    <t>growth_exp_ALL2026</t>
  </si>
  <si>
    <t xml:space="preserve">Note: Estimates for AI-enabling goods trade are based on available reporters in the Trade Data Monitor. Data for Viet Nam and Russian Federation are mirrored. </t>
  </si>
  <si>
    <t>Source: WTO Secretariat estimates</t>
  </si>
  <si>
    <t>impAI2026</t>
  </si>
  <si>
    <t>growth_imp_ai2026</t>
  </si>
  <si>
    <t>impALL2026</t>
  </si>
  <si>
    <t>growth_imp_ALL2026</t>
  </si>
  <si>
    <t>Chart 26: AI-enabling merchandise trade growth, 2026 (first half)</t>
  </si>
  <si>
    <t>yq</t>
  </si>
  <si>
    <t>Total exports growth</t>
  </si>
  <si>
    <t>Rest of the world</t>
  </si>
  <si>
    <t>Total imports growth</t>
  </si>
  <si>
    <t>Chart 27: Regional contributions to AI-enabling merchandise trade growth, 2025-2026 (first half)</t>
  </si>
  <si>
    <t>Note: Estimates for AI-enabling goods trade are based on available reporters in the Trade Data Monitor. Data for Viet Nam and the Russian Federation are mirrored.  The difference between total imports and total exports growth is attributable to differences in reporting by individual countries.</t>
  </si>
  <si>
    <t>BECdesc</t>
  </si>
  <si>
    <t>North America excluding US</t>
  </si>
  <si>
    <t>Chemicals and minerals</t>
  </si>
  <si>
    <t>Semiconductor manufacturing equipment</t>
  </si>
  <si>
    <t>Intermediates</t>
  </si>
  <si>
    <t>Compute and infrastructure equipment</t>
  </si>
  <si>
    <t xml:space="preserve">Chart 28: Regional shares in AI-enabling merchandise trade, by stage of production, 2025 </t>
  </si>
  <si>
    <t>Per cent</t>
  </si>
  <si>
    <t>rpt_iso</t>
  </si>
  <si>
    <t>rr_expp</t>
  </si>
  <si>
    <t>valueEs2023</t>
  </si>
  <si>
    <t>valueEs2024</t>
  </si>
  <si>
    <t>valueEs2025</t>
  </si>
  <si>
    <t>valueEs2026</t>
  </si>
  <si>
    <t>TWN</t>
  </si>
  <si>
    <t>Chinese Taipei</t>
  </si>
  <si>
    <t>HKG</t>
  </si>
  <si>
    <t>Hong Kong, China</t>
  </si>
  <si>
    <t>SGP</t>
  </si>
  <si>
    <t>USA</t>
  </si>
  <si>
    <t>KOR</t>
  </si>
  <si>
    <t>VNM</t>
  </si>
  <si>
    <t>Viet Nam</t>
  </si>
  <si>
    <t>MYS</t>
  </si>
  <si>
    <t>Malaysia</t>
  </si>
  <si>
    <t>MEX</t>
  </si>
  <si>
    <t>NLD</t>
  </si>
  <si>
    <t>OTH</t>
  </si>
  <si>
    <t>rr_impp</t>
  </si>
  <si>
    <t>valueIs2023</t>
  </si>
  <si>
    <t>valueIs2024</t>
  </si>
  <si>
    <t>valueIs2025</t>
  </si>
  <si>
    <t>valueIs2026</t>
  </si>
  <si>
    <t>Hong Kong</t>
  </si>
  <si>
    <t xml:space="preserve">Chart 29 : Selected economies' shares in AI-enabling merchandise trade, 2023-2026 (first half) </t>
  </si>
  <si>
    <t>Percentage shares</t>
  </si>
  <si>
    <t>Note: Estimates for AI-enabling goods trade are based on available reporters in the Trade Data Monitor. Data for Viet Nam and the Russian Federation are mirrored. The ten largest economies by US$ value of AI-enabling trade in 2025 are selected.</t>
  </si>
  <si>
    <t>ccE8485</t>
  </si>
  <si>
    <t>ccI8485</t>
  </si>
  <si>
    <t>ccEAI</t>
  </si>
  <si>
    <t>ccIAI</t>
  </si>
  <si>
    <t>ccE_all</t>
  </si>
  <si>
    <t>ccI_all</t>
  </si>
  <si>
    <t>Note: Estimates for AI-enabling goods trade and HS84 and HS85 are based on available reporters in the Trade Data Monitor. TDM data for Viet Nam and Russian Federation are mirrored. Data for global trade is from the WTO. EU is disaggregated into individual countries.</t>
  </si>
  <si>
    <t>Appendix Table 1: Leading exporters and importers in world merchandise trade, 2025</t>
  </si>
  <si>
    <t>(Billion dollars and percentage)</t>
  </si>
  <si>
    <t xml:space="preserve">Rank </t>
  </si>
  <si>
    <t xml:space="preserve">Exporters </t>
  </si>
  <si>
    <t xml:space="preserve">Value </t>
  </si>
  <si>
    <t xml:space="preserve">Share </t>
  </si>
  <si>
    <t xml:space="preserve">Annual percentage change </t>
  </si>
  <si>
    <t xml:space="preserve">Importers </t>
  </si>
  <si>
    <t xml:space="preserve">United States of America </t>
  </si>
  <si>
    <t xml:space="preserve">Germany </t>
  </si>
  <si>
    <t xml:space="preserve">Netherlands </t>
  </si>
  <si>
    <t xml:space="preserve">United Kingdom </t>
  </si>
  <si>
    <t xml:space="preserve">Hong Kong, China </t>
  </si>
  <si>
    <t xml:space="preserve">     Domestic exports </t>
  </si>
  <si>
    <t xml:space="preserve"> </t>
  </si>
  <si>
    <t xml:space="preserve">     Re-exports </t>
  </si>
  <si>
    <t xml:space="preserve">Japan </t>
  </si>
  <si>
    <t xml:space="preserve">     Retained imports (1)</t>
  </si>
  <si>
    <t xml:space="preserve">Italy </t>
  </si>
  <si>
    <t xml:space="preserve">France </t>
  </si>
  <si>
    <t>United Arab Emirates (1)</t>
  </si>
  <si>
    <t xml:space="preserve">Korea, Republic of </t>
  </si>
  <si>
    <t xml:space="preserve">India </t>
  </si>
  <si>
    <t xml:space="preserve">Mexico </t>
  </si>
  <si>
    <t xml:space="preserve">Chinese Taipei </t>
  </si>
  <si>
    <t xml:space="preserve">Belgium </t>
  </si>
  <si>
    <t xml:space="preserve">Singapore </t>
  </si>
  <si>
    <t xml:space="preserve">Canada </t>
  </si>
  <si>
    <t xml:space="preserve">Spain </t>
  </si>
  <si>
    <t xml:space="preserve">Switzerland </t>
  </si>
  <si>
    <t xml:space="preserve">Viet Nam </t>
  </si>
  <si>
    <t xml:space="preserve">Russian Federation </t>
  </si>
  <si>
    <t xml:space="preserve">Poland </t>
  </si>
  <si>
    <t xml:space="preserve">Türkiye </t>
  </si>
  <si>
    <t xml:space="preserve">Malaysia </t>
  </si>
  <si>
    <t xml:space="preserve">Thailand </t>
  </si>
  <si>
    <t xml:space="preserve">Brazil </t>
  </si>
  <si>
    <t xml:space="preserve">Australia </t>
  </si>
  <si>
    <t>Russian Federation (2)</t>
  </si>
  <si>
    <t xml:space="preserve">Saudi Arabia, Kingdom of </t>
  </si>
  <si>
    <t xml:space="preserve">Ireland </t>
  </si>
  <si>
    <t xml:space="preserve">Czech Republic </t>
  </si>
  <si>
    <t xml:space="preserve">Indonesia </t>
  </si>
  <si>
    <t>Total of above (3)</t>
  </si>
  <si>
    <t>-</t>
  </si>
  <si>
    <t>World (3)</t>
  </si>
  <si>
    <t>(1) WTO Secretariat estimates.</t>
  </si>
  <si>
    <t>(2) Imports are valued f.o.b. (free on board).</t>
  </si>
  <si>
    <t>(3) Includes significant re-exports or imports for re-export.</t>
  </si>
  <si>
    <t>Source: WTO-UNCTAD estimates.</t>
  </si>
  <si>
    <t>Appendix Table 2: Leading exporters and importers in world merchandise trade (excluding intra-EU trade), 2025</t>
  </si>
  <si>
    <t>Extra-EU exports</t>
  </si>
  <si>
    <t>Extra-EU imports</t>
  </si>
  <si>
    <t xml:space="preserve">Norway </t>
  </si>
  <si>
    <t xml:space="preserve">Philippines </t>
  </si>
  <si>
    <t xml:space="preserve">South Africa </t>
  </si>
  <si>
    <t>South Africa (1)</t>
  </si>
  <si>
    <t xml:space="preserve">Iran </t>
  </si>
  <si>
    <t xml:space="preserve">Chile </t>
  </si>
  <si>
    <t xml:space="preserve">Egypt </t>
  </si>
  <si>
    <t xml:space="preserve">Iraq </t>
  </si>
  <si>
    <t xml:space="preserve">Israel </t>
  </si>
  <si>
    <t xml:space="preserve">Qatar </t>
  </si>
  <si>
    <t xml:space="preserve">Argentina </t>
  </si>
  <si>
    <t xml:space="preserve">Morocco </t>
  </si>
  <si>
    <t>World excluding intra-EU exports (3)</t>
  </si>
  <si>
    <t>World excluding intra-EU imports (3)</t>
  </si>
  <si>
    <t>Appendix Table 3: Leading exporters and importers in world trade in commercial services, 2025</t>
  </si>
  <si>
    <t>Rank</t>
  </si>
  <si>
    <t>Exporters</t>
  </si>
  <si>
    <t>Value</t>
  </si>
  <si>
    <t>Share</t>
  </si>
  <si>
    <t>Annual percentage change</t>
  </si>
  <si>
    <t>Importers</t>
  </si>
  <si>
    <t xml:space="preserve">Luxembourg </t>
  </si>
  <si>
    <t xml:space="preserve">Sweden </t>
  </si>
  <si>
    <t xml:space="preserve">Denmark </t>
  </si>
  <si>
    <t xml:space="preserve">Austria </t>
  </si>
  <si>
    <t xml:space="preserve">Portugal </t>
  </si>
  <si>
    <t xml:space="preserve">Total of above </t>
  </si>
  <si>
    <t xml:space="preserve">World </t>
  </si>
  <si>
    <r>
      <rPr>
        <i/>
        <sz val="6"/>
        <rFont val="Arial Narrow"/>
        <family val="2"/>
      </rPr>
      <t>Note:</t>
    </r>
    <r>
      <rPr>
        <sz val="6"/>
        <rFont val="Arial Narrow"/>
        <family val="2"/>
      </rPr>
      <t xml:space="preserve"> Figures for a number of countries and territories have been estimated by the WTO Secretariat. Annual percentage changes and rankings are affected by continuity breaks in the series for a large number of economies, and by limitations in cross-country comparability. See the metadata.</t>
    </r>
  </si>
  <si>
    <t>(1) Preliminary estimates for 2025.</t>
  </si>
  <si>
    <t>Appendix Table 4: Leading exporters and importers in world trade in commercial services (excluding intra-EU trade), 2025</t>
  </si>
  <si>
    <t xml:space="preserve">Extra-EU imports </t>
  </si>
  <si>
    <t xml:space="preserve">Macao, China </t>
  </si>
  <si>
    <t xml:space="preserve">Kuwait, the State of </t>
  </si>
  <si>
    <t xml:space="preserve">World excluding EU intra-trade </t>
  </si>
  <si>
    <t>(1) Secretariat estimates.</t>
  </si>
  <si>
    <t>Appendix Table 5: Leading exporters and importers of digitally delivered services, 2025</t>
  </si>
  <si>
    <t>United States of America</t>
  </si>
  <si>
    <t>Netherlands</t>
  </si>
  <si>
    <t>Luxembourg</t>
  </si>
  <si>
    <t>Switzerland</t>
  </si>
  <si>
    <t>Belgium</t>
  </si>
  <si>
    <t>Sweden</t>
  </si>
  <si>
    <t>Korea, Republic of</t>
  </si>
  <si>
    <t>Israel</t>
  </si>
  <si>
    <t>Italy</t>
  </si>
  <si>
    <t>Denmark</t>
  </si>
  <si>
    <t>Poland</t>
  </si>
  <si>
    <t>Brazil</t>
  </si>
  <si>
    <t>Austria</t>
  </si>
  <si>
    <t>Australia</t>
  </si>
  <si>
    <t>United Arab Emirates</t>
  </si>
  <si>
    <t>Thailand</t>
  </si>
  <si>
    <t>Saudi Arabia, Kingdom of</t>
  </si>
  <si>
    <t>Finland</t>
  </si>
  <si>
    <t>Indonesia</t>
  </si>
  <si>
    <t>Norway</t>
  </si>
  <si>
    <t>Romania</t>
  </si>
  <si>
    <t>Philippines</t>
  </si>
  <si>
    <t xml:space="preserve">Notes:   </t>
  </si>
  <si>
    <t>More statistics available at Global Services Trade Data Hub (https://www.wto.org/english/res_e/statis_e/gstdh_digital_services_e.htm).</t>
  </si>
  <si>
    <t>Source:  WTO Secretariat estimates.</t>
  </si>
  <si>
    <t>Table 1: Merchandise trade volume and GDP growth, 2022-2027</t>
  </si>
  <si>
    <t>Annual % change</t>
  </si>
  <si>
    <t>Historical data</t>
  </si>
  <si>
    <r>
      <t>World trade</t>
    </r>
    <r>
      <rPr>
        <b/>
        <vertAlign val="superscript"/>
        <sz val="10"/>
        <color theme="0"/>
        <rFont val="Aptos Narrow"/>
        <family val="2"/>
        <scheme val="minor"/>
      </rPr>
      <t xml:space="preserve">  a</t>
    </r>
  </si>
  <si>
    <r>
      <t>South America</t>
    </r>
    <r>
      <rPr>
        <vertAlign val="superscript"/>
        <sz val="10"/>
        <color theme="1"/>
        <rFont val="Aptos Narrow"/>
        <family val="2"/>
        <scheme val="minor"/>
      </rPr>
      <t xml:space="preserve">  b</t>
    </r>
  </si>
  <si>
    <r>
      <t>CIS</t>
    </r>
    <r>
      <rPr>
        <vertAlign val="superscript"/>
        <sz val="10"/>
        <color theme="1"/>
        <rFont val="Aptos Narrow"/>
        <family val="2"/>
        <scheme val="minor"/>
      </rPr>
      <t xml:space="preserve">  c</t>
    </r>
  </si>
  <si>
    <t>GDP at market exchange rates</t>
  </si>
  <si>
    <t xml:space="preserve">Memo items: </t>
  </si>
  <si>
    <t>World trade excluding intra-EU</t>
  </si>
  <si>
    <t>Exports of Europe excluding intra-EU</t>
  </si>
  <si>
    <t>Imports of Europe excluding intra-EU</t>
  </si>
  <si>
    <t>Exports of least-developed countries</t>
  </si>
  <si>
    <t>Imports of least-developed countries</t>
  </si>
  <si>
    <t>GDP of least-developed countries</t>
  </si>
  <si>
    <t>a  Average of exports and imports.</t>
  </si>
  <si>
    <t>b  Refers to South and Central America and the Caribbean.</t>
  </si>
  <si>
    <t>c  Refers to the Commonwealth of Independent States (CIS), including certain associate and former member states.</t>
  </si>
  <si>
    <t>Note: Figures for exports of Africa, the Middle East, CIS and least-developed countries in 2025 are low quality estimates due to insufficient data and should be interpreted with caution.</t>
  </si>
  <si>
    <t>Sources: WTO-UNCTAD for historical trade statistics. WTO estimates for trade forecasts. Consensus estimates are based on data from the Organisation for Economic Co-operation and Development (OECD), the World Bank, the International Monetary Fund (IMF), the United Nations (UN), national statistics and WTO calculations for GDP.</t>
  </si>
  <si>
    <r>
      <t xml:space="preserve">Table 2: Commercial services trade volume growth, 2023-2027 </t>
    </r>
    <r>
      <rPr>
        <b/>
        <vertAlign val="superscript"/>
        <sz val="16"/>
        <color theme="3"/>
        <rFont val="Aptos Narrow"/>
        <family val="2"/>
        <scheme val="minor"/>
      </rPr>
      <t>a</t>
    </r>
  </si>
  <si>
    <t>World exports</t>
  </si>
  <si>
    <t>By region</t>
  </si>
  <si>
    <r>
      <t>South America</t>
    </r>
    <r>
      <rPr>
        <sz val="8"/>
        <color theme="1"/>
        <rFont val="Aptos Narrow"/>
        <family val="2"/>
        <scheme val="minor"/>
      </rPr>
      <t xml:space="preserve"> b</t>
    </r>
  </si>
  <si>
    <r>
      <t xml:space="preserve">CIS </t>
    </r>
    <r>
      <rPr>
        <sz val="8"/>
        <rFont val="Aptos Narrow"/>
        <family val="2"/>
        <scheme val="minor"/>
      </rPr>
      <t>c</t>
    </r>
  </si>
  <si>
    <t>By sector</t>
  </si>
  <si>
    <t>of which: Digitally delivered services</t>
  </si>
  <si>
    <t>a  Figures for 2026 and 2027 are projections. Trade refers to exports.</t>
  </si>
  <si>
    <t>Sources: WTO Secretariat estimates.</t>
  </si>
  <si>
    <t>Table of Contents</t>
  </si>
  <si>
    <t>Note: Trade refers to exports.  Figures for 2026 and 2027 are projections.</t>
  </si>
  <si>
    <t>Source: WTO Secretariat estimates. Preliminary estimates for 2026 Q2.</t>
  </si>
  <si>
    <t>Chart 19: Other commercial services growth by selected subsector, 2026 Q1-Q2</t>
  </si>
  <si>
    <t>Chart 20: US exports of telecommunications, computer and information services by destination, 2025 Q1-2026 Q2</t>
  </si>
  <si>
    <t>Region</t>
  </si>
  <si>
    <t>Note: Estimates for AI-enabling goods trade are based on available reporters in the Trade Data Monitor. Data for Viet Nam and the Russian Federation are mirrored. Bubble area is proportional to the size of bilateral imports in 2025. The chart shows the 15 largest bilateral shares in AI-enabling trade based on average import share in 2015-2025.</t>
  </si>
  <si>
    <t>Herfindahl-Hirschmann Index (HHI)</t>
  </si>
  <si>
    <t>Chart 30: Merchandise trade concentration, 2023-2025</t>
  </si>
  <si>
    <r>
      <t xml:space="preserve">Source: </t>
    </r>
    <r>
      <rPr>
        <sz val="11"/>
        <color theme="1"/>
        <rFont val="Aptos Narrow"/>
        <family val="2"/>
        <scheme val="minor"/>
      </rPr>
      <t>WTO Secretariat.</t>
    </r>
  </si>
  <si>
    <r>
      <t xml:space="preserve">Source: </t>
    </r>
    <r>
      <rPr>
        <sz val="11"/>
        <color theme="1"/>
        <rFont val="Aptos Narrow"/>
        <family val="2"/>
        <scheme val="minor"/>
      </rPr>
      <t>WTO estimates (LDC group); national statistics/Trade Data Monitor (top five economies).</t>
    </r>
  </si>
  <si>
    <t>Note: Estimates for AI-enabling goods trade are based on available reporters in the Trade Data Monitor. Data for Viet Nam and the Russian Federation are mirrored. Mapping between HS6 and BEC is used to classify the list of AI-enabling goods into Chemicals and minerals (minerals and chemicals from BEC codes 21 and 22), Intermediates (BEC code 42 plus part of code 22) and Equipment (BEC code 41). Equipment is further split into Semiconductor manufacturing equipment and Compute and infrastructure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</si>
</sst>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0.000"/>
    <numFmt numFmtId="168" formatCode="[$-409]mmm\-yy;@"/>
    <numFmt numFmtId="169" formatCode="&quot;£&quot;#,##0.00;[Red]\-&quot;£&quot;#,##0.00"/>
    <numFmt numFmtId="170" formatCode="0_)"/>
    <numFmt numFmtId="171" formatCode="0.0_)"/>
  </numFmts>
  <fonts count="8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18"/>
      <color theme="3" tint="0.249977111117893"/>
      <name val="Aptos Narrow"/>
      <family val="2"/>
      <scheme val="minor"/>
    </font>
    <font>
      <sz val="11"/>
      <name val="Aptos Narrow"/>
      <family val="2"/>
      <scheme val="minor"/>
    </font>
    <font>
      <b/>
      <sz val="18"/>
      <color theme="4"/>
      <name val="Aptos Narrow"/>
      <family val="2"/>
      <scheme val="minor"/>
    </font>
    <font>
      <sz val="14"/>
      <color theme="4"/>
      <name val="Aptos Narrow"/>
      <family val="2"/>
      <scheme val="minor"/>
    </font>
    <font>
      <vertAlign val="superscript"/>
      <sz val="11"/>
      <name val="Aptos Narrow"/>
      <family val="2"/>
      <scheme val="minor"/>
    </font>
    <font>
      <sz val="10"/>
      <color theme="1"/>
      <name val="Aptos Narrow"/>
      <family val="2"/>
      <scheme val="minor"/>
    </font>
    <font>
      <sz val="14"/>
      <color theme="3" tint="0.249977111117893"/>
      <name val="Aptos Narrow"/>
      <family val="2"/>
      <scheme val="minor"/>
    </font>
    <font>
      <sz val="11"/>
      <name val="Aptos Narrow"/>
      <family val="2"/>
    </font>
    <font>
      <b/>
      <sz val="9"/>
      <name val="Verdana"/>
      <family val="2"/>
    </font>
    <font>
      <sz val="9"/>
      <name val="Verdana"/>
      <family val="2"/>
    </font>
    <font>
      <sz val="9"/>
      <color theme="1"/>
      <name val="Aptos Narrow"/>
      <family val="2"/>
      <scheme val="minor"/>
    </font>
    <font>
      <sz val="11"/>
      <name val="Aptos Narrow"/>
      <family val="2"/>
    </font>
    <font>
      <b/>
      <sz val="16"/>
      <color theme="3" tint="0.249977111117893"/>
      <name val="Aptos Narrow"/>
      <family val="2"/>
      <scheme val="minor"/>
    </font>
    <font>
      <sz val="11"/>
      <color theme="3" tint="0.249977111117893"/>
      <name val="Aptos Narrow"/>
      <family val="2"/>
      <scheme val="minor"/>
    </font>
    <font>
      <sz val="10"/>
      <name val="Arial"/>
      <family val="2"/>
    </font>
    <font>
      <sz val="11"/>
      <color theme="4"/>
      <name val="Aptos Narrow"/>
      <family val="2"/>
    </font>
    <font>
      <b/>
      <sz val="11"/>
      <name val="Aptos Narrow"/>
      <family val="2"/>
    </font>
    <font>
      <sz val="9"/>
      <name val="Aptos Narrow"/>
      <family val="2"/>
    </font>
    <font>
      <u/>
      <sz val="11"/>
      <color theme="10"/>
      <name val="Aptos Narrow"/>
      <family val="2"/>
    </font>
    <font>
      <b/>
      <sz val="11"/>
      <color rgb="FF000000"/>
      <name val="Calibri"/>
      <family val="2"/>
    </font>
    <font>
      <sz val="11"/>
      <color rgb="FF000000"/>
      <name val="Calibri"/>
      <family val="2"/>
    </font>
    <font>
      <b/>
      <sz val="14"/>
      <color theme="4"/>
      <name val="Aptos Narrow"/>
      <family val="2"/>
      <scheme val="minor"/>
    </font>
    <font>
      <b/>
      <sz val="13.5"/>
      <name val="Aptos Narrow"/>
      <family val="2"/>
      <scheme val="minor"/>
    </font>
    <font>
      <b/>
      <sz val="12"/>
      <name val="Aptos Narrow"/>
      <family val="2"/>
      <scheme val="minor"/>
    </font>
    <font>
      <sz val="10"/>
      <name val="Aptos Narrow"/>
      <family val="2"/>
      <scheme val="minor"/>
    </font>
    <font>
      <sz val="12"/>
      <color theme="1"/>
      <name val="Aptos Narrow"/>
      <family val="2"/>
      <scheme val="minor"/>
    </font>
    <font>
      <sz val="8"/>
      <color theme="1"/>
      <name val="Verdana"/>
      <family val="2"/>
    </font>
    <font>
      <b/>
      <sz val="16"/>
      <color rgb="FF0070C0"/>
      <name val="Aptos Narrow"/>
      <family val="2"/>
      <scheme val="minor"/>
    </font>
    <font>
      <b/>
      <sz val="14"/>
      <color rgb="FF0070C0"/>
      <name val="Aptos Narrow"/>
      <family val="2"/>
      <scheme val="minor"/>
    </font>
    <font>
      <sz val="11"/>
      <color theme="1"/>
      <name val="Aptos Narrow"/>
      <family val="2"/>
    </font>
    <font>
      <sz val="9"/>
      <color theme="1"/>
      <name val="Verdana"/>
      <family val="2"/>
    </font>
    <font>
      <sz val="11"/>
      <color rgb="FF000000"/>
      <name val="Aptos Narrow"/>
      <family val="2"/>
      <scheme val="minor"/>
    </font>
    <font>
      <sz val="11"/>
      <color theme="4" tint="-0.499984740745262"/>
      <name val="Aptos Narrow"/>
      <family val="2"/>
      <scheme val="minor"/>
    </font>
    <font>
      <sz val="12"/>
      <color rgb="FF000000"/>
      <name val="Aptos Narrow"/>
      <family val="2"/>
      <scheme val="minor"/>
    </font>
    <font>
      <sz val="11"/>
      <color indexed="8"/>
      <name val="Aptos Narrow"/>
      <family val="2"/>
      <scheme val="minor"/>
    </font>
    <font>
      <b/>
      <sz val="11"/>
      <color indexed="9"/>
      <name val="Calibri"/>
      <family val="2"/>
    </font>
    <font>
      <b/>
      <sz val="11"/>
      <name val="Calibri"/>
      <family val="2"/>
    </font>
    <font>
      <sz val="9"/>
      <color indexed="8"/>
      <name val="Aptos Narrow"/>
      <family val="2"/>
      <scheme val="minor"/>
    </font>
    <font>
      <b/>
      <i/>
      <sz val="15"/>
      <name val="Calibri"/>
      <family val="2"/>
    </font>
    <font>
      <i/>
      <sz val="11"/>
      <name val="Calibri"/>
      <family val="2"/>
    </font>
    <font>
      <sz val="11"/>
      <name val="Calibri"/>
      <family val="2"/>
    </font>
    <font>
      <i/>
      <sz val="8"/>
      <name val="Verdana"/>
      <family val="2"/>
    </font>
    <font>
      <sz val="11"/>
      <color rgb="FFFF0000"/>
      <name val="Calibri"/>
      <family val="2"/>
    </font>
    <font>
      <sz val="14"/>
      <color theme="4"/>
      <name val="Aptos Narrow"/>
      <family val="2"/>
    </font>
    <font>
      <sz val="14"/>
      <color rgb="FF595959"/>
      <name val="Calibri"/>
      <family val="2"/>
    </font>
    <font>
      <sz val="10"/>
      <color rgb="FF595959"/>
      <name val="Calibri"/>
      <family val="2"/>
    </font>
    <font>
      <sz val="11"/>
      <name val="Calibri"/>
      <family val="2"/>
    </font>
    <font>
      <sz val="11"/>
      <color theme="0"/>
      <name val="Aptos Narrow"/>
      <family val="2"/>
      <scheme val="minor"/>
    </font>
    <font>
      <sz val="8"/>
      <name val="Aptos Narrow"/>
      <family val="2"/>
      <scheme val="minor"/>
    </font>
    <font>
      <sz val="11"/>
      <name val="Times New Roman"/>
      <family val="1"/>
    </font>
    <font>
      <sz val="7"/>
      <color theme="1"/>
      <name val="Arial Narrow"/>
      <family val="2"/>
    </font>
    <font>
      <sz val="8"/>
      <color theme="1"/>
      <name val="Arial Narrow"/>
      <family val="2"/>
    </font>
    <font>
      <b/>
      <sz val="9"/>
      <color theme="1"/>
      <name val="Arial Narrow"/>
      <family val="2"/>
    </font>
    <font>
      <sz val="6"/>
      <color theme="1"/>
      <name val="Arial Narrow"/>
      <family val="2"/>
    </font>
    <font>
      <sz val="7"/>
      <name val="Arial Narrow"/>
      <family val="2"/>
    </font>
    <font>
      <b/>
      <sz val="7"/>
      <color indexed="9"/>
      <name val="Arial Narrow"/>
      <family val="2"/>
    </font>
    <font>
      <b/>
      <sz val="7"/>
      <name val="Arial Narrow"/>
      <family val="2"/>
    </font>
    <font>
      <i/>
      <sz val="6"/>
      <name val="Arial Narrow"/>
      <family val="2"/>
    </font>
    <font>
      <sz val="6"/>
      <name val="Arial Narrow"/>
      <family val="2"/>
    </font>
    <font>
      <sz val="7"/>
      <color indexed="10"/>
      <name val="Arial Narrow"/>
      <family val="2"/>
    </font>
    <font>
      <sz val="11"/>
      <color theme="1"/>
      <name val="Times New Roman"/>
      <family val="1"/>
    </font>
    <font>
      <sz val="7"/>
      <color indexed="55"/>
      <name val="Arial Narrow"/>
      <family val="2"/>
    </font>
    <font>
      <i/>
      <sz val="7"/>
      <name val="Arial Narrow"/>
      <family val="2"/>
    </font>
    <font>
      <b/>
      <sz val="16"/>
      <color theme="3"/>
      <name val="Aptos Narrow"/>
      <family val="2"/>
      <scheme val="minor"/>
    </font>
    <font>
      <sz val="11"/>
      <color theme="3"/>
      <name val="Aptos Narrow"/>
      <family val="2"/>
      <scheme val="minor"/>
    </font>
    <font>
      <b/>
      <sz val="10"/>
      <color theme="3"/>
      <name val="Aptos Narrow"/>
      <family val="2"/>
      <scheme val="minor"/>
    </font>
    <font>
      <sz val="10"/>
      <color theme="0"/>
      <name val="Aptos Narrow"/>
      <family val="2"/>
      <scheme val="minor"/>
    </font>
    <font>
      <b/>
      <sz val="10"/>
      <color theme="0"/>
      <name val="Aptos Narrow"/>
      <family val="2"/>
      <scheme val="minor"/>
    </font>
    <font>
      <b/>
      <vertAlign val="superscript"/>
      <sz val="10"/>
      <color theme="0"/>
      <name val="Aptos Narrow"/>
      <family val="2"/>
      <scheme val="minor"/>
    </font>
    <font>
      <b/>
      <sz val="10"/>
      <color theme="1"/>
      <name val="Aptos Narrow"/>
      <family val="2"/>
      <scheme val="minor"/>
    </font>
    <font>
      <vertAlign val="superscript"/>
      <sz val="10"/>
      <color theme="1"/>
      <name val="Aptos Narrow"/>
      <family val="2"/>
      <scheme val="minor"/>
    </font>
    <font>
      <b/>
      <vertAlign val="superscript"/>
      <sz val="16"/>
      <color theme="3"/>
      <name val="Aptos Narrow"/>
      <family val="2"/>
      <scheme val="minor"/>
    </font>
    <font>
      <b/>
      <sz val="10"/>
      <color rgb="FFFF0000"/>
      <name val="Aptos Narrow"/>
      <family val="2"/>
      <scheme val="minor"/>
    </font>
    <font>
      <sz val="8"/>
      <color theme="1"/>
      <name val="Aptos Narrow"/>
      <family val="2"/>
      <scheme val="minor"/>
    </font>
    <font>
      <b/>
      <sz val="10"/>
      <name val="Aptos Narrow"/>
      <family val="2"/>
      <scheme val="minor"/>
    </font>
    <font>
      <b/>
      <sz val="14"/>
      <color theme="1"/>
      <name val="Aptos Narrow"/>
      <family val="2"/>
      <scheme val="minor"/>
    </font>
    <font>
      <sz val="11"/>
      <color theme="1"/>
      <name val="Arial Narrow"/>
      <family val="2"/>
    </font>
    <font>
      <b/>
      <sz val="11"/>
      <color theme="4"/>
      <name val="Aptos Narrow"/>
      <family val="2"/>
    </font>
  </fonts>
  <fills count="8">
    <fill>
      <patternFill patternType="none"/>
    </fill>
    <fill>
      <patternFill patternType="gray125"/>
    </fill>
    <fill>
      <patternFill patternType="solid">
        <fgColor theme="0"/>
        <bgColor indexed="64"/>
      </patternFill>
    </fill>
    <fill>
      <patternFill patternType="solid">
        <fgColor indexed="57"/>
        <bgColor indexed="64"/>
      </patternFill>
    </fill>
    <fill>
      <patternFill patternType="solid">
        <fgColor theme="3" tint="0.89999084444715716"/>
        <bgColor indexed="64"/>
      </patternFill>
    </fill>
    <fill>
      <patternFill patternType="solid">
        <fgColor theme="3"/>
        <bgColor indexed="64"/>
      </patternFill>
    </fill>
    <fill>
      <patternFill patternType="solid">
        <fgColor theme="9" tint="-0.249977111117893"/>
        <bgColor indexed="64"/>
      </patternFill>
    </fill>
    <fill>
      <patternFill patternType="solid">
        <fgColor theme="0" tint="-0.14999847407452621"/>
        <bgColor indexed="64"/>
      </patternFill>
    </fill>
  </fills>
  <borders count="2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diagonal/>
    </border>
    <border>
      <left/>
      <right/>
      <top/>
      <bottom style="thin">
        <color theme="0"/>
      </bottom>
      <diagonal/>
    </border>
    <border>
      <left style="thin">
        <color indexed="9"/>
      </left>
      <right style="thin">
        <color indexed="9"/>
      </right>
      <top style="thin">
        <color indexed="9"/>
      </top>
      <bottom/>
      <diagonal/>
    </border>
    <border>
      <left style="hair">
        <color indexed="20"/>
      </left>
      <right style="hair">
        <color indexed="20"/>
      </right>
      <top/>
      <bottom/>
      <diagonal/>
    </border>
    <border>
      <left style="hair">
        <color indexed="20"/>
      </left>
      <right/>
      <top/>
      <bottom/>
      <diagonal/>
    </border>
    <border>
      <left/>
      <right/>
      <top/>
      <bottom style="hair">
        <color indexed="22"/>
      </bottom>
      <diagonal/>
    </border>
    <border>
      <left/>
      <right/>
      <top style="hair">
        <color indexed="22"/>
      </top>
      <bottom style="hair">
        <color indexed="22"/>
      </bottom>
      <diagonal/>
    </border>
    <border>
      <left/>
      <right/>
      <top style="thin">
        <color indexed="57"/>
      </top>
      <bottom/>
      <diagonal/>
    </border>
    <border>
      <left/>
      <right/>
      <top/>
      <bottom style="thin">
        <color indexed="57"/>
      </bottom>
      <diagonal/>
    </border>
    <border>
      <left style="thin">
        <color indexed="20"/>
      </left>
      <right/>
      <top/>
      <bottom/>
      <diagonal/>
    </border>
    <border>
      <left style="thin">
        <color indexed="20"/>
      </left>
      <right style="thin">
        <color indexed="20"/>
      </right>
      <top/>
      <bottom/>
      <diagonal/>
    </border>
    <border>
      <left/>
      <right/>
      <top style="hair">
        <color indexed="22"/>
      </top>
      <bottom/>
      <diagonal/>
    </border>
    <border>
      <left style="thick">
        <color theme="3" tint="9.9948118533890809E-2"/>
      </left>
      <right/>
      <top/>
      <bottom/>
      <diagonal/>
    </border>
    <border>
      <left/>
      <right style="medium">
        <color theme="3"/>
      </right>
      <top/>
      <bottom/>
      <diagonal/>
    </border>
    <border>
      <left/>
      <right/>
      <top/>
      <bottom style="hair">
        <color auto="1"/>
      </bottom>
      <diagonal/>
    </border>
    <border>
      <left/>
      <right/>
      <top style="hair">
        <color auto="1"/>
      </top>
      <bottom style="hair">
        <color auto="1"/>
      </bottom>
      <diagonal/>
    </border>
  </borders>
  <cellStyleXfs count="17">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12" fillId="0" borderId="0"/>
    <xf numFmtId="0" fontId="1" fillId="0" borderId="0"/>
    <xf numFmtId="0" fontId="16" fillId="0" borderId="0"/>
    <xf numFmtId="0" fontId="1" fillId="0" borderId="0"/>
    <xf numFmtId="0" fontId="12" fillId="0" borderId="0"/>
    <xf numFmtId="0" fontId="23" fillId="0" borderId="0" applyNumberFormat="0" applyFill="0" applyBorder="0" applyAlignment="0" applyProtection="0"/>
    <xf numFmtId="0" fontId="30" fillId="0" borderId="0"/>
    <xf numFmtId="0" fontId="36" fillId="0" borderId="0"/>
    <xf numFmtId="0" fontId="39" fillId="0" borderId="0"/>
    <xf numFmtId="9" fontId="39" fillId="0" borderId="0" applyFont="0" applyFill="0" applyBorder="0" applyAlignment="0" applyProtection="0"/>
    <xf numFmtId="0" fontId="45" fillId="0" borderId="0"/>
    <xf numFmtId="0" fontId="51" fillId="0" borderId="0"/>
    <xf numFmtId="9" fontId="45" fillId="0" borderId="0" applyFont="0" applyFill="0" applyBorder="0" applyAlignment="0" applyProtection="0"/>
    <xf numFmtId="0" fontId="54" fillId="0" borderId="0"/>
  </cellStyleXfs>
  <cellXfs count="333">
    <xf numFmtId="0" fontId="0" fillId="0" borderId="0" xfId="0"/>
    <xf numFmtId="0" fontId="4" fillId="0" borderId="0" xfId="2"/>
    <xf numFmtId="0" fontId="5" fillId="0" borderId="0" xfId="0" applyFont="1"/>
    <xf numFmtId="164" fontId="0" fillId="0" borderId="0" xfId="0" applyNumberFormat="1"/>
    <xf numFmtId="164" fontId="2" fillId="0" borderId="0" xfId="0" applyNumberFormat="1" applyFont="1"/>
    <xf numFmtId="0" fontId="11" fillId="0" borderId="0" xfId="0" applyFont="1"/>
    <xf numFmtId="0" fontId="7" fillId="0" borderId="0" xfId="0" applyFont="1"/>
    <xf numFmtId="0" fontId="8" fillId="0" borderId="0" xfId="0" applyFont="1"/>
    <xf numFmtId="0" fontId="6" fillId="0" borderId="0" xfId="0" applyFont="1"/>
    <xf numFmtId="165" fontId="0" fillId="0" borderId="0" xfId="0" applyNumberFormat="1"/>
    <xf numFmtId="0" fontId="10" fillId="0" borderId="0" xfId="0" applyFont="1"/>
    <xf numFmtId="165" fontId="0" fillId="0" borderId="0" xfId="1" applyNumberFormat="1" applyFont="1" applyFill="1"/>
    <xf numFmtId="0" fontId="3" fillId="0" borderId="0" xfId="0" applyFont="1"/>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left"/>
    </xf>
    <xf numFmtId="0" fontId="12" fillId="0" borderId="0" xfId="3"/>
    <xf numFmtId="0" fontId="13" fillId="0" borderId="0" xfId="3" applyFont="1" applyAlignment="1">
      <alignment horizontal="justify" vertical="center" wrapText="1"/>
    </xf>
    <xf numFmtId="0" fontId="12" fillId="0" borderId="0" xfId="3" applyAlignment="1">
      <alignment wrapText="1"/>
    </xf>
    <xf numFmtId="0" fontId="7" fillId="0" borderId="0" xfId="0" applyFont="1" applyAlignment="1">
      <alignment horizontal="left"/>
    </xf>
    <xf numFmtId="0" fontId="14" fillId="0" borderId="0" xfId="3" applyFont="1"/>
    <xf numFmtId="0" fontId="0" fillId="0" borderId="0" xfId="0" applyAlignment="1">
      <alignment horizontal="left" vertical="top"/>
    </xf>
    <xf numFmtId="0" fontId="1" fillId="0" borderId="0" xfId="4"/>
    <xf numFmtId="0" fontId="1" fillId="0" borderId="0" xfId="6"/>
    <xf numFmtId="0" fontId="14" fillId="0" borderId="0" xfId="5" applyFont="1"/>
    <xf numFmtId="0" fontId="13" fillId="0" borderId="0" xfId="5" applyFont="1" applyAlignment="1">
      <alignment horizontal="justify" vertical="top"/>
    </xf>
    <xf numFmtId="0" fontId="17" fillId="0" borderId="0" xfId="0" applyFont="1"/>
    <xf numFmtId="0" fontId="18" fillId="0" borderId="0" xfId="0" applyFont="1"/>
    <xf numFmtId="0" fontId="15" fillId="0" borderId="0" xfId="0" applyFont="1" applyAlignment="1">
      <alignment horizontal="left" vertical="top" wrapText="1"/>
    </xf>
    <xf numFmtId="0" fontId="15" fillId="0" borderId="0" xfId="0" applyFont="1"/>
    <xf numFmtId="0" fontId="19" fillId="2" borderId="0" xfId="0" applyFont="1" applyFill="1"/>
    <xf numFmtId="164" fontId="0" fillId="2" borderId="0" xfId="0" applyNumberFormat="1" applyFill="1"/>
    <xf numFmtId="0" fontId="0" fillId="2" borderId="0" xfId="0" applyFill="1"/>
    <xf numFmtId="0" fontId="12" fillId="0" borderId="0" xfId="7"/>
    <xf numFmtId="0" fontId="21" fillId="0" borderId="0" xfId="7" applyFont="1"/>
    <xf numFmtId="17" fontId="12" fillId="0" borderId="0" xfId="7" quotePrefix="1" applyNumberFormat="1"/>
    <xf numFmtId="166" fontId="0" fillId="0" borderId="0" xfId="0" applyNumberFormat="1"/>
    <xf numFmtId="0" fontId="22" fillId="0" borderId="0" xfId="7" applyFont="1"/>
    <xf numFmtId="0" fontId="1" fillId="0" borderId="0" xfId="0" applyFont="1"/>
    <xf numFmtId="166" fontId="1" fillId="0" borderId="0" xfId="0" applyNumberFormat="1" applyFont="1"/>
    <xf numFmtId="2" fontId="1" fillId="0" borderId="0" xfId="0" applyNumberFormat="1" applyFont="1"/>
    <xf numFmtId="0" fontId="23" fillId="0" borderId="0" xfId="8"/>
    <xf numFmtId="0" fontId="24" fillId="0" borderId="0" xfId="3" applyFont="1"/>
    <xf numFmtId="166" fontId="12" fillId="0" borderId="0" xfId="3" applyNumberFormat="1"/>
    <xf numFmtId="0" fontId="27" fillId="0" borderId="0" xfId="0" applyFont="1"/>
    <xf numFmtId="0" fontId="28" fillId="0" borderId="0" xfId="0" applyFont="1" applyAlignment="1">
      <alignment horizontal="left"/>
    </xf>
    <xf numFmtId="164" fontId="29" fillId="0" borderId="0" xfId="0" applyNumberFormat="1" applyFont="1"/>
    <xf numFmtId="168" fontId="25" fillId="0" borderId="0" xfId="3" applyNumberFormat="1" applyFont="1" applyAlignment="1">
      <alignment horizontal="right"/>
    </xf>
    <xf numFmtId="1" fontId="0" fillId="0" borderId="0" xfId="0" applyNumberFormat="1"/>
    <xf numFmtId="0" fontId="30" fillId="0" borderId="0" xfId="9"/>
    <xf numFmtId="1" fontId="3" fillId="0" borderId="0" xfId="0" applyNumberFormat="1" applyFont="1"/>
    <xf numFmtId="164" fontId="3" fillId="0" borderId="0" xfId="0" applyNumberFormat="1" applyFont="1"/>
    <xf numFmtId="164" fontId="10" fillId="0" borderId="0" xfId="0" applyNumberFormat="1" applyFont="1"/>
    <xf numFmtId="1" fontId="10" fillId="0" borderId="0" xfId="0" applyNumberFormat="1" applyFont="1"/>
    <xf numFmtId="0" fontId="0" fillId="0" borderId="0" xfId="0" applyAlignment="1">
      <alignment vertical="top"/>
    </xf>
    <xf numFmtId="169" fontId="0" fillId="2" borderId="1" xfId="0" applyNumberFormat="1" applyFill="1" applyBorder="1"/>
    <xf numFmtId="169" fontId="0" fillId="2" borderId="2" xfId="0" applyNumberFormat="1" applyFill="1" applyBorder="1"/>
    <xf numFmtId="0" fontId="32" fillId="2" borderId="0" xfId="0" applyFont="1" applyFill="1" applyAlignment="1">
      <alignment horizontal="left"/>
    </xf>
    <xf numFmtId="0" fontId="15" fillId="2" borderId="0" xfId="0" applyFont="1" applyFill="1" applyAlignment="1">
      <alignment wrapText="1"/>
    </xf>
    <xf numFmtId="0" fontId="33" fillId="2" borderId="0" xfId="0" applyFont="1" applyFill="1"/>
    <xf numFmtId="0" fontId="0" fillId="2" borderId="0" xfId="0" applyFill="1" applyAlignment="1">
      <alignment wrapText="1"/>
    </xf>
    <xf numFmtId="9" fontId="34" fillId="0" borderId="0" xfId="1" applyFont="1"/>
    <xf numFmtId="9" fontId="1" fillId="0" borderId="0" xfId="1" applyFont="1"/>
    <xf numFmtId="0" fontId="35" fillId="0" borderId="0" xfId="0" applyFont="1" applyAlignment="1">
      <alignment horizontal="left" vertical="center"/>
    </xf>
    <xf numFmtId="0" fontId="31" fillId="0" borderId="0" xfId="0" applyFont="1" applyAlignment="1">
      <alignment horizontal="left" vertical="center"/>
    </xf>
    <xf numFmtId="0" fontId="0" fillId="0" borderId="0" xfId="0" applyAlignment="1">
      <alignment horizontal="left" vertical="center"/>
    </xf>
    <xf numFmtId="3" fontId="0" fillId="0" borderId="0" xfId="0" applyNumberFormat="1"/>
    <xf numFmtId="9" fontId="0" fillId="0" borderId="0" xfId="1" applyFont="1"/>
    <xf numFmtId="9" fontId="0" fillId="0" borderId="0" xfId="1" applyFont="1" applyAlignment="1">
      <alignment wrapText="1"/>
    </xf>
    <xf numFmtId="9" fontId="0" fillId="0" borderId="0" xfId="1" applyFont="1" applyAlignment="1">
      <alignment vertical="top" wrapText="1"/>
    </xf>
    <xf numFmtId="0" fontId="37" fillId="0" borderId="0" xfId="10" applyFont="1"/>
    <xf numFmtId="9" fontId="1" fillId="0" borderId="0" xfId="1" applyFont="1" applyFill="1"/>
    <xf numFmtId="0" fontId="38" fillId="0" borderId="0" xfId="10" applyFont="1"/>
    <xf numFmtId="165" fontId="0" fillId="0" borderId="0" xfId="1" applyNumberFormat="1" applyFont="1"/>
    <xf numFmtId="0" fontId="7" fillId="0" borderId="0" xfId="10" applyFont="1"/>
    <xf numFmtId="0" fontId="8" fillId="0" borderId="0" xfId="10" applyFont="1"/>
    <xf numFmtId="0" fontId="39" fillId="0" borderId="0" xfId="11"/>
    <xf numFmtId="0" fontId="41" fillId="0" borderId="0" xfId="11" applyFont="1"/>
    <xf numFmtId="164" fontId="39" fillId="0" borderId="0" xfId="11" applyNumberFormat="1"/>
    <xf numFmtId="2" fontId="39" fillId="0" borderId="0" xfId="11" applyNumberFormat="1"/>
    <xf numFmtId="9" fontId="0" fillId="0" borderId="0" xfId="12" applyFont="1"/>
    <xf numFmtId="0" fontId="43" fillId="0" borderId="0" xfId="11" applyFont="1" applyAlignment="1">
      <alignment wrapText="1"/>
    </xf>
    <xf numFmtId="0" fontId="44" fillId="0" borderId="0" xfId="11" applyFont="1" applyAlignment="1">
      <alignment wrapText="1"/>
    </xf>
    <xf numFmtId="0" fontId="7" fillId="0" borderId="0" xfId="11" applyFont="1"/>
    <xf numFmtId="0" fontId="8" fillId="0" borderId="0" xfId="11" applyFont="1"/>
    <xf numFmtId="0" fontId="42" fillId="0" borderId="0" xfId="11" applyFont="1"/>
    <xf numFmtId="0" fontId="39" fillId="0" borderId="0" xfId="11" applyAlignment="1">
      <alignment horizontal="left" vertical="center"/>
    </xf>
    <xf numFmtId="0" fontId="45" fillId="0" borderId="0" xfId="13"/>
    <xf numFmtId="164" fontId="45" fillId="0" borderId="0" xfId="13" applyNumberFormat="1"/>
    <xf numFmtId="0" fontId="13" fillId="0" borderId="0" xfId="13" applyFont="1" applyAlignment="1">
      <alignment horizontal="left" vertical="center"/>
    </xf>
    <xf numFmtId="0" fontId="14" fillId="0" borderId="0" xfId="13" applyFont="1" applyAlignment="1">
      <alignment horizontal="left" vertical="center"/>
    </xf>
    <xf numFmtId="0" fontId="46" fillId="0" borderId="0" xfId="13" applyFont="1" applyAlignment="1">
      <alignment horizontal="left" vertical="center"/>
    </xf>
    <xf numFmtId="0" fontId="6" fillId="0" borderId="0" xfId="13" applyFont="1" applyAlignment="1">
      <alignment horizontal="left" vertical="center"/>
    </xf>
    <xf numFmtId="0" fontId="6" fillId="0" borderId="0" xfId="13" applyFont="1"/>
    <xf numFmtId="164" fontId="6" fillId="0" borderId="0" xfId="13" applyNumberFormat="1" applyFont="1"/>
    <xf numFmtId="0" fontId="13" fillId="0" borderId="0" xfId="13" applyFont="1"/>
    <xf numFmtId="0" fontId="14" fillId="0" borderId="0" xfId="13" applyFont="1"/>
    <xf numFmtId="0" fontId="7" fillId="0" borderId="0" xfId="13" applyFont="1"/>
    <xf numFmtId="0" fontId="8" fillId="0" borderId="0" xfId="13" applyFont="1"/>
    <xf numFmtId="0" fontId="6" fillId="0" borderId="0" xfId="13" applyFont="1" applyAlignment="1">
      <alignment horizontal="left" vertical="top" wrapText="1"/>
    </xf>
    <xf numFmtId="1" fontId="45" fillId="0" borderId="0" xfId="13" applyNumberFormat="1"/>
    <xf numFmtId="0" fontId="47" fillId="0" borderId="0" xfId="13" applyFont="1"/>
    <xf numFmtId="0" fontId="14" fillId="0" borderId="0" xfId="13" applyFont="1" applyAlignment="1">
      <alignment horizontal="left"/>
    </xf>
    <xf numFmtId="0" fontId="7" fillId="0" borderId="0" xfId="13" applyFont="1" applyAlignment="1">
      <alignment horizontal="left" vertical="center"/>
    </xf>
    <xf numFmtId="0" fontId="8" fillId="0" borderId="0" xfId="13" applyFont="1" applyAlignment="1">
      <alignment horizontal="left"/>
    </xf>
    <xf numFmtId="0" fontId="49" fillId="0" borderId="0" xfId="13" applyFont="1" applyAlignment="1">
      <alignment horizontal="center" vertical="center" readingOrder="1"/>
    </xf>
    <xf numFmtId="0" fontId="50" fillId="0" borderId="0" xfId="13" applyFont="1" applyAlignment="1">
      <alignment horizontal="center" vertical="center" readingOrder="1"/>
    </xf>
    <xf numFmtId="0" fontId="51" fillId="0" borderId="0" xfId="14"/>
    <xf numFmtId="0" fontId="45" fillId="0" borderId="0" xfId="14" applyFont="1"/>
    <xf numFmtId="0" fontId="13" fillId="0" borderId="0" xfId="14" applyFont="1" applyAlignment="1">
      <alignment horizontal="left" vertical="center"/>
    </xf>
    <xf numFmtId="0" fontId="7" fillId="0" borderId="0" xfId="14" applyFont="1" applyAlignment="1">
      <alignment horizontal="left" vertical="center"/>
    </xf>
    <xf numFmtId="0" fontId="6" fillId="0" borderId="0" xfId="14" applyFont="1"/>
    <xf numFmtId="0" fontId="8" fillId="0" borderId="0" xfId="14" applyFont="1"/>
    <xf numFmtId="1" fontId="6" fillId="0" borderId="0" xfId="14" applyNumberFormat="1" applyFont="1"/>
    <xf numFmtId="0" fontId="12" fillId="0" borderId="0" xfId="7" applyAlignment="1">
      <alignment horizontal="center"/>
    </xf>
    <xf numFmtId="0" fontId="45" fillId="0" borderId="0" xfId="0" applyFont="1"/>
    <xf numFmtId="0" fontId="45" fillId="0" borderId="0" xfId="13" applyAlignment="1">
      <alignment horizontal="left"/>
    </xf>
    <xf numFmtId="164" fontId="1" fillId="0" borderId="0" xfId="15" applyNumberFormat="1" applyFont="1"/>
    <xf numFmtId="167" fontId="45" fillId="0" borderId="0" xfId="13" applyNumberFormat="1"/>
    <xf numFmtId="0" fontId="13" fillId="0" borderId="0" xfId="13" applyFont="1" applyAlignment="1">
      <alignment vertical="center"/>
    </xf>
    <xf numFmtId="167" fontId="6" fillId="0" borderId="0" xfId="13" applyNumberFormat="1" applyFont="1"/>
    <xf numFmtId="0" fontId="55" fillId="0" borderId="0" xfId="16" applyFont="1" applyAlignment="1" applyProtection="1">
      <alignment horizontal="right"/>
      <protection locked="0"/>
    </xf>
    <xf numFmtId="170" fontId="55" fillId="0" borderId="0" xfId="16" applyNumberFormat="1" applyFont="1" applyProtection="1">
      <protection locked="0"/>
    </xf>
    <xf numFmtId="0" fontId="55" fillId="0" borderId="0" xfId="16" applyFont="1" applyProtection="1">
      <protection locked="0"/>
    </xf>
    <xf numFmtId="0" fontId="59" fillId="0" borderId="0" xfId="16" applyFont="1" applyProtection="1">
      <protection locked="0"/>
    </xf>
    <xf numFmtId="0" fontId="60" fillId="3" borderId="0" xfId="16" applyFont="1" applyFill="1" applyAlignment="1" applyProtection="1">
      <alignment horizontal="center"/>
      <protection locked="0"/>
    </xf>
    <xf numFmtId="0" fontId="60" fillId="3" borderId="7" xfId="16" applyFont="1" applyFill="1" applyBorder="1" applyAlignment="1" applyProtection="1">
      <alignment horizontal="left" indent="1"/>
      <protection locked="0"/>
    </xf>
    <xf numFmtId="0" fontId="60" fillId="3" borderId="7" xfId="16" applyFont="1" applyFill="1" applyBorder="1" applyAlignment="1" applyProtection="1">
      <alignment horizontal="right"/>
      <protection locked="0"/>
    </xf>
    <xf numFmtId="0" fontId="60" fillId="3" borderId="8" xfId="16" applyFont="1" applyFill="1" applyBorder="1" applyAlignment="1" applyProtection="1">
      <alignment horizontal="center" wrapText="1"/>
      <protection locked="0"/>
    </xf>
    <xf numFmtId="0" fontId="60" fillId="3" borderId="8" xfId="16" applyFont="1" applyFill="1" applyBorder="1" applyAlignment="1" applyProtection="1">
      <alignment horizontal="center"/>
      <protection locked="0"/>
    </xf>
    <xf numFmtId="0" fontId="59" fillId="0" borderId="0" xfId="16" applyFont="1" applyAlignment="1" applyProtection="1">
      <alignment horizontal="center"/>
      <protection locked="0"/>
    </xf>
    <xf numFmtId="1" fontId="59" fillId="0" borderId="0" xfId="16" quotePrefix="1" applyNumberFormat="1" applyFont="1" applyAlignment="1" applyProtection="1">
      <alignment horizontal="right" indent="1"/>
      <protection locked="0"/>
    </xf>
    <xf numFmtId="0" fontId="59" fillId="0" borderId="9" xfId="16" applyFont="1" applyBorder="1" applyAlignment="1" applyProtection="1">
      <alignment horizontal="center"/>
      <protection locked="0"/>
    </xf>
    <xf numFmtId="0" fontId="59" fillId="0" borderId="9" xfId="16" applyFont="1" applyBorder="1" applyAlignment="1" applyProtection="1">
      <alignment horizontal="left" indent="1"/>
      <protection locked="0"/>
    </xf>
    <xf numFmtId="1" fontId="59" fillId="0" borderId="9" xfId="16" quotePrefix="1" applyNumberFormat="1" applyFont="1" applyBorder="1" applyAlignment="1" applyProtection="1">
      <alignment horizontal="right"/>
      <protection locked="0"/>
    </xf>
    <xf numFmtId="164" fontId="59" fillId="0" borderId="9" xfId="16" quotePrefix="1" applyNumberFormat="1" applyFont="1" applyBorder="1" applyAlignment="1" applyProtection="1">
      <alignment horizontal="right"/>
      <protection locked="0"/>
    </xf>
    <xf numFmtId="1" fontId="59" fillId="0" borderId="9" xfId="16" quotePrefix="1" applyNumberFormat="1" applyFont="1" applyBorder="1" applyAlignment="1" applyProtection="1">
      <alignment horizontal="right" indent="1"/>
      <protection locked="0"/>
    </xf>
    <xf numFmtId="0" fontId="59" fillId="0" borderId="10" xfId="16" applyFont="1" applyBorder="1" applyAlignment="1" applyProtection="1">
      <alignment horizontal="left" indent="1"/>
      <protection locked="0"/>
    </xf>
    <xf numFmtId="1" fontId="59" fillId="0" borderId="10" xfId="16" quotePrefix="1" applyNumberFormat="1" applyFont="1" applyBorder="1" applyAlignment="1" applyProtection="1">
      <alignment horizontal="right"/>
      <protection locked="0"/>
    </xf>
    <xf numFmtId="164" fontId="59" fillId="0" borderId="10" xfId="16" quotePrefix="1" applyNumberFormat="1" applyFont="1" applyBorder="1" applyAlignment="1" applyProtection="1">
      <alignment horizontal="right"/>
      <protection locked="0"/>
    </xf>
    <xf numFmtId="1" fontId="59" fillId="0" borderId="10" xfId="16" quotePrefix="1" applyNumberFormat="1" applyFont="1" applyBorder="1" applyAlignment="1" applyProtection="1">
      <alignment horizontal="right" indent="1"/>
      <protection locked="0"/>
    </xf>
    <xf numFmtId="1" fontId="59" fillId="0" borderId="10" xfId="16" applyNumberFormat="1" applyFont="1" applyBorder="1" applyAlignment="1" applyProtection="1">
      <alignment horizontal="right" indent="1"/>
      <protection locked="0"/>
    </xf>
    <xf numFmtId="0" fontId="59" fillId="0" borderId="10" xfId="16" applyFont="1" applyBorder="1" applyAlignment="1" applyProtection="1">
      <alignment horizontal="center"/>
      <protection locked="0"/>
    </xf>
    <xf numFmtId="1" fontId="59" fillId="0" borderId="0" xfId="16" applyNumberFormat="1" applyFont="1" applyProtection="1">
      <protection locked="0"/>
    </xf>
    <xf numFmtId="164" fontId="59" fillId="0" borderId="0" xfId="16" applyNumberFormat="1" applyFont="1" applyProtection="1">
      <protection locked="0"/>
    </xf>
    <xf numFmtId="0" fontId="61" fillId="0" borderId="10" xfId="16" applyFont="1" applyBorder="1" applyAlignment="1" applyProtection="1">
      <alignment horizontal="left"/>
      <protection locked="0"/>
    </xf>
    <xf numFmtId="1" fontId="61" fillId="0" borderId="10" xfId="16" quotePrefix="1" applyNumberFormat="1" applyFont="1" applyBorder="1" applyAlignment="1" applyProtection="1">
      <alignment horizontal="right"/>
      <protection locked="0"/>
    </xf>
    <xf numFmtId="164" fontId="61" fillId="0" borderId="10" xfId="16" quotePrefix="1" applyNumberFormat="1" applyFont="1" applyBorder="1" applyAlignment="1" applyProtection="1">
      <alignment horizontal="right"/>
      <protection locked="0"/>
    </xf>
    <xf numFmtId="1" fontId="61" fillId="0" borderId="10" xfId="16" applyNumberFormat="1" applyFont="1" applyBorder="1" applyAlignment="1" applyProtection="1">
      <alignment horizontal="right" indent="1"/>
      <protection locked="0"/>
    </xf>
    <xf numFmtId="0" fontId="61" fillId="0" borderId="10" xfId="16" applyFont="1" applyBorder="1" applyAlignment="1" applyProtection="1">
      <alignment horizontal="center"/>
      <protection locked="0"/>
    </xf>
    <xf numFmtId="0" fontId="61" fillId="0" borderId="10" xfId="16" applyFont="1" applyBorder="1" applyProtection="1">
      <protection locked="0"/>
    </xf>
    <xf numFmtId="0" fontId="54" fillId="0" borderId="0" xfId="16"/>
    <xf numFmtId="0" fontId="61" fillId="0" borderId="0" xfId="16" applyFont="1" applyAlignment="1" applyProtection="1">
      <alignment horizontal="left"/>
      <protection locked="0"/>
    </xf>
    <xf numFmtId="1" fontId="61" fillId="0" borderId="0" xfId="16" quotePrefix="1" applyNumberFormat="1" applyFont="1" applyAlignment="1" applyProtection="1">
      <alignment horizontal="right"/>
      <protection locked="0"/>
    </xf>
    <xf numFmtId="164" fontId="61" fillId="0" borderId="0" xfId="16" quotePrefix="1" applyNumberFormat="1" applyFont="1" applyAlignment="1" applyProtection="1">
      <alignment horizontal="right"/>
      <protection locked="0"/>
    </xf>
    <xf numFmtId="1" fontId="61" fillId="0" borderId="0" xfId="16" quotePrefix="1" applyNumberFormat="1" applyFont="1" applyAlignment="1" applyProtection="1">
      <alignment horizontal="right" indent="1"/>
      <protection locked="0"/>
    </xf>
    <xf numFmtId="0" fontId="61" fillId="0" borderId="0" xfId="16" applyFont="1" applyAlignment="1" applyProtection="1">
      <alignment horizontal="right"/>
      <protection locked="0"/>
    </xf>
    <xf numFmtId="0" fontId="62" fillId="0" borderId="11" xfId="16" applyFont="1" applyBorder="1" applyAlignment="1" applyProtection="1">
      <alignment horizontal="left"/>
      <protection locked="0"/>
    </xf>
    <xf numFmtId="0" fontId="62" fillId="0" borderId="11" xfId="16" applyFont="1" applyBorder="1" applyProtection="1">
      <protection locked="0"/>
    </xf>
    <xf numFmtId="164" fontId="62" fillId="0" borderId="11" xfId="16" applyNumberFormat="1" applyFont="1" applyBorder="1" applyAlignment="1" applyProtection="1">
      <alignment horizontal="center"/>
      <protection locked="0"/>
    </xf>
    <xf numFmtId="1" fontId="62" fillId="0" borderId="11" xfId="16" applyNumberFormat="1" applyFont="1" applyBorder="1" applyAlignment="1" applyProtection="1">
      <alignment horizontal="center"/>
      <protection locked="0"/>
    </xf>
    <xf numFmtId="1" fontId="63" fillId="0" borderId="11" xfId="16" applyNumberFormat="1" applyFont="1" applyBorder="1" applyAlignment="1" applyProtection="1">
      <alignment horizontal="center"/>
      <protection locked="0"/>
    </xf>
    <xf numFmtId="0" fontId="63" fillId="0" borderId="11" xfId="16" applyFont="1" applyBorder="1" applyProtection="1">
      <protection locked="0"/>
    </xf>
    <xf numFmtId="164" fontId="63" fillId="0" borderId="11" xfId="16" applyNumberFormat="1" applyFont="1" applyBorder="1" applyAlignment="1" applyProtection="1">
      <alignment horizontal="center"/>
      <protection locked="0"/>
    </xf>
    <xf numFmtId="0" fontId="63" fillId="0" borderId="0" xfId="16" applyFont="1" applyAlignment="1" applyProtection="1">
      <alignment horizontal="left"/>
      <protection locked="0"/>
    </xf>
    <xf numFmtId="0" fontId="63" fillId="0" borderId="0" xfId="16" applyFont="1" applyProtection="1">
      <protection locked="0"/>
    </xf>
    <xf numFmtId="164" fontId="63" fillId="0" borderId="0" xfId="16" applyNumberFormat="1" applyFont="1" applyAlignment="1" applyProtection="1">
      <alignment horizontal="center"/>
      <protection locked="0"/>
    </xf>
    <xf numFmtId="1" fontId="63" fillId="0" borderId="0" xfId="16" applyNumberFormat="1" applyFont="1" applyAlignment="1" applyProtection="1">
      <alignment horizontal="center"/>
      <protection locked="0"/>
    </xf>
    <xf numFmtId="0" fontId="63" fillId="0" borderId="0" xfId="6" applyFont="1" applyAlignment="1" applyProtection="1">
      <alignment horizontal="left"/>
      <protection locked="0"/>
    </xf>
    <xf numFmtId="0" fontId="62" fillId="0" borderId="12" xfId="16" applyFont="1" applyBorder="1" applyAlignment="1" applyProtection="1">
      <alignment horizontal="center"/>
      <protection locked="0"/>
    </xf>
    <xf numFmtId="0" fontId="59" fillId="0" borderId="12" xfId="16" applyFont="1" applyBorder="1" applyProtection="1">
      <protection locked="0"/>
    </xf>
    <xf numFmtId="164" fontId="59" fillId="0" borderId="12" xfId="16" applyNumberFormat="1" applyFont="1" applyBorder="1" applyAlignment="1" applyProtection="1">
      <alignment horizontal="center"/>
      <protection locked="0"/>
    </xf>
    <xf numFmtId="1" fontId="59" fillId="0" borderId="12" xfId="16" applyNumberFormat="1" applyFont="1" applyBorder="1" applyAlignment="1" applyProtection="1">
      <alignment horizontal="center"/>
      <protection locked="0"/>
    </xf>
    <xf numFmtId="164" fontId="59" fillId="0" borderId="0" xfId="16" applyNumberFormat="1" applyFont="1" applyAlignment="1" applyProtection="1">
      <alignment horizontal="center"/>
      <protection locked="0"/>
    </xf>
    <xf numFmtId="1" fontId="59" fillId="0" borderId="0" xfId="16" applyNumberFormat="1" applyFont="1" applyAlignment="1" applyProtection="1">
      <alignment horizontal="center"/>
      <protection locked="0"/>
    </xf>
    <xf numFmtId="0" fontId="64" fillId="0" borderId="0" xfId="16" applyFont="1" applyProtection="1">
      <protection locked="0"/>
    </xf>
    <xf numFmtId="0" fontId="65" fillId="0" borderId="0" xfId="16" applyFont="1"/>
    <xf numFmtId="0" fontId="60" fillId="3" borderId="13" xfId="16" applyFont="1" applyFill="1" applyBorder="1" applyAlignment="1" applyProtection="1">
      <alignment horizontal="left" indent="1"/>
      <protection locked="0"/>
    </xf>
    <xf numFmtId="0" fontId="60" fillId="3" borderId="13" xfId="16" applyFont="1" applyFill="1" applyBorder="1" applyAlignment="1" applyProtection="1">
      <alignment horizontal="right"/>
      <protection locked="0"/>
    </xf>
    <xf numFmtId="0" fontId="60" fillId="3" borderId="14" xfId="16" applyFont="1" applyFill="1" applyBorder="1" applyAlignment="1" applyProtection="1">
      <alignment horizontal="right"/>
      <protection locked="0"/>
    </xf>
    <xf numFmtId="1" fontId="60" fillId="3" borderId="0" xfId="16" applyNumberFormat="1" applyFont="1" applyFill="1" applyAlignment="1" applyProtection="1">
      <alignment horizontal="center" wrapText="1"/>
      <protection locked="0"/>
    </xf>
    <xf numFmtId="0" fontId="60" fillId="3" borderId="0" xfId="16" applyFont="1" applyFill="1" applyAlignment="1" applyProtection="1">
      <alignment horizontal="center" wrapText="1"/>
      <protection locked="0"/>
    </xf>
    <xf numFmtId="1" fontId="59" fillId="0" borderId="9" xfId="16" applyNumberFormat="1" applyFont="1" applyBorder="1" applyAlignment="1" applyProtection="1">
      <alignment horizontal="center"/>
      <protection locked="0"/>
    </xf>
    <xf numFmtId="0" fontId="59" fillId="0" borderId="15" xfId="16" applyFont="1" applyBorder="1" applyAlignment="1" applyProtection="1">
      <alignment horizontal="center" wrapText="1"/>
      <protection locked="0"/>
    </xf>
    <xf numFmtId="0" fontId="61" fillId="0" borderId="15" xfId="16" applyFont="1" applyBorder="1" applyAlignment="1" applyProtection="1">
      <alignment horizontal="left"/>
      <protection locked="0"/>
    </xf>
    <xf numFmtId="1" fontId="61" fillId="0" borderId="15" xfId="16" quotePrefix="1" applyNumberFormat="1" applyFont="1" applyBorder="1" applyAlignment="1" applyProtection="1">
      <alignment horizontal="right" wrapText="1"/>
      <protection locked="0"/>
    </xf>
    <xf numFmtId="164" fontId="61" fillId="0" borderId="15" xfId="16" quotePrefix="1" applyNumberFormat="1" applyFont="1" applyBorder="1" applyAlignment="1" applyProtection="1">
      <alignment horizontal="right" wrapText="1"/>
      <protection locked="0"/>
    </xf>
    <xf numFmtId="1" fontId="61" fillId="0" borderId="15" xfId="16" applyNumberFormat="1" applyFont="1" applyBorder="1" applyAlignment="1" applyProtection="1">
      <alignment horizontal="right" indent="1"/>
      <protection locked="0"/>
    </xf>
    <xf numFmtId="0" fontId="61" fillId="0" borderId="15" xfId="16" applyFont="1" applyBorder="1" applyAlignment="1" applyProtection="1">
      <alignment horizontal="center" wrapText="1"/>
      <protection locked="0"/>
    </xf>
    <xf numFmtId="0" fontId="59" fillId="0" borderId="15" xfId="16" applyFont="1" applyBorder="1" applyAlignment="1" applyProtection="1">
      <alignment horizontal="center"/>
      <protection locked="0"/>
    </xf>
    <xf numFmtId="1" fontId="61" fillId="0" borderId="15" xfId="16" quotePrefix="1" applyNumberFormat="1" applyFont="1" applyBorder="1" applyAlignment="1" applyProtection="1">
      <alignment horizontal="right"/>
      <protection locked="0"/>
    </xf>
    <xf numFmtId="164" fontId="61" fillId="0" borderId="15" xfId="16" quotePrefix="1" applyNumberFormat="1" applyFont="1" applyBorder="1" applyAlignment="1" applyProtection="1">
      <alignment horizontal="right"/>
      <protection locked="0"/>
    </xf>
    <xf numFmtId="0" fontId="61" fillId="0" borderId="15" xfId="16" applyFont="1" applyBorder="1" applyAlignment="1" applyProtection="1">
      <alignment horizontal="center"/>
      <protection locked="0"/>
    </xf>
    <xf numFmtId="0" fontId="59" fillId="0" borderId="0" xfId="16" applyFont="1" applyAlignment="1" applyProtection="1">
      <alignment horizontal="left"/>
      <protection locked="0"/>
    </xf>
    <xf numFmtId="0" fontId="59" fillId="0" borderId="12" xfId="16" applyFont="1" applyBorder="1" applyAlignment="1" applyProtection="1">
      <alignment horizontal="center"/>
      <protection locked="0"/>
    </xf>
    <xf numFmtId="164" fontId="59" fillId="0" borderId="11" xfId="16" applyNumberFormat="1" applyFont="1" applyBorder="1" applyAlignment="1" applyProtection="1">
      <alignment horizontal="center"/>
      <protection locked="0"/>
    </xf>
    <xf numFmtId="1" fontId="59" fillId="0" borderId="11" xfId="16" applyNumberFormat="1" applyFont="1" applyBorder="1" applyAlignment="1" applyProtection="1">
      <alignment horizontal="center"/>
      <protection locked="0"/>
    </xf>
    <xf numFmtId="0" fontId="52" fillId="0" borderId="0" xfId="0" applyFont="1"/>
    <xf numFmtId="0" fontId="55" fillId="0" borderId="0" xfId="0" applyFont="1" applyAlignment="1" applyProtection="1">
      <alignment horizontal="right"/>
      <protection locked="0"/>
    </xf>
    <xf numFmtId="0" fontId="55" fillId="0" borderId="0" xfId="0" applyFont="1" applyProtection="1">
      <protection locked="0"/>
    </xf>
    <xf numFmtId="0" fontId="59" fillId="0" borderId="0" xfId="0" applyFont="1" applyProtection="1">
      <protection locked="0"/>
    </xf>
    <xf numFmtId="0" fontId="60" fillId="3" borderId="0" xfId="0" applyFont="1" applyFill="1" applyAlignment="1" applyProtection="1">
      <alignment horizontal="center"/>
      <protection locked="0"/>
    </xf>
    <xf numFmtId="0" fontId="60" fillId="3" borderId="7" xfId="0" applyFont="1" applyFill="1" applyBorder="1" applyAlignment="1" applyProtection="1">
      <alignment horizontal="left" indent="1"/>
      <protection locked="0"/>
    </xf>
    <xf numFmtId="0" fontId="60" fillId="3" borderId="7" xfId="0" applyFont="1" applyFill="1" applyBorder="1" applyAlignment="1" applyProtection="1">
      <alignment horizontal="right"/>
      <protection locked="0"/>
    </xf>
    <xf numFmtId="0" fontId="60" fillId="3" borderId="8" xfId="0" applyFont="1" applyFill="1" applyBorder="1" applyAlignment="1" applyProtection="1">
      <alignment horizontal="center" wrapText="1"/>
      <protection locked="0"/>
    </xf>
    <xf numFmtId="0" fontId="60" fillId="3" borderId="8" xfId="0" applyFont="1" applyFill="1" applyBorder="1" applyAlignment="1" applyProtection="1">
      <alignment horizontal="center"/>
      <protection locked="0"/>
    </xf>
    <xf numFmtId="0" fontId="59" fillId="0" borderId="0" xfId="0" applyFont="1" applyAlignment="1" applyProtection="1">
      <alignment horizontal="right"/>
      <protection locked="0"/>
    </xf>
    <xf numFmtId="0" fontId="59" fillId="0" borderId="9" xfId="0" applyFont="1" applyBorder="1" applyAlignment="1" applyProtection="1">
      <alignment horizontal="center"/>
      <protection locked="0"/>
    </xf>
    <xf numFmtId="0" fontId="59" fillId="0" borderId="9" xfId="0" applyFont="1" applyBorder="1" applyAlignment="1" applyProtection="1">
      <alignment horizontal="left" indent="1"/>
      <protection locked="0"/>
    </xf>
    <xf numFmtId="1" fontId="59" fillId="0" borderId="9" xfId="0" quotePrefix="1" applyNumberFormat="1" applyFont="1" applyBorder="1" applyAlignment="1" applyProtection="1">
      <alignment horizontal="right"/>
      <protection locked="0"/>
    </xf>
    <xf numFmtId="164" fontId="59" fillId="0" borderId="9" xfId="0" quotePrefix="1" applyNumberFormat="1" applyFont="1" applyBorder="1" applyAlignment="1" applyProtection="1">
      <alignment horizontal="right"/>
      <protection locked="0"/>
    </xf>
    <xf numFmtId="1" fontId="59" fillId="0" borderId="9" xfId="0" quotePrefix="1" applyNumberFormat="1" applyFont="1" applyBorder="1" applyAlignment="1" applyProtection="1">
      <alignment horizontal="right" indent="1"/>
      <protection locked="0"/>
    </xf>
    <xf numFmtId="0" fontId="59" fillId="0" borderId="10" xfId="0" applyFont="1" applyBorder="1" applyAlignment="1" applyProtection="1">
      <alignment horizontal="center"/>
      <protection locked="0"/>
    </xf>
    <xf numFmtId="0" fontId="59" fillId="0" borderId="10" xfId="0" applyFont="1" applyBorder="1" applyAlignment="1" applyProtection="1">
      <alignment horizontal="left" indent="1"/>
      <protection locked="0"/>
    </xf>
    <xf numFmtId="1" fontId="59" fillId="0" borderId="10" xfId="0" quotePrefix="1" applyNumberFormat="1" applyFont="1" applyBorder="1" applyAlignment="1" applyProtection="1">
      <alignment horizontal="right"/>
      <protection locked="0"/>
    </xf>
    <xf numFmtId="164" fontId="59" fillId="0" borderId="10" xfId="0" quotePrefix="1" applyNumberFormat="1" applyFont="1" applyBorder="1" applyAlignment="1" applyProtection="1">
      <alignment horizontal="right"/>
      <protection locked="0"/>
    </xf>
    <xf numFmtId="1" fontId="59" fillId="0" borderId="10" xfId="0" quotePrefix="1" applyNumberFormat="1" applyFont="1" applyBorder="1" applyAlignment="1" applyProtection="1">
      <alignment horizontal="right" indent="1"/>
      <protection locked="0"/>
    </xf>
    <xf numFmtId="1" fontId="59" fillId="0" borderId="10" xfId="0" applyNumberFormat="1" applyFont="1" applyBorder="1" applyAlignment="1" applyProtection="1">
      <alignment horizontal="right" indent="1"/>
      <protection locked="0"/>
    </xf>
    <xf numFmtId="0" fontId="61" fillId="0" borderId="10" xfId="0" applyFont="1" applyBorder="1" applyAlignment="1" applyProtection="1">
      <alignment horizontal="left"/>
      <protection locked="0"/>
    </xf>
    <xf numFmtId="1" fontId="61" fillId="0" borderId="10" xfId="0" quotePrefix="1" applyNumberFormat="1" applyFont="1" applyBorder="1" applyAlignment="1" applyProtection="1">
      <alignment horizontal="right"/>
      <protection locked="0"/>
    </xf>
    <xf numFmtId="164" fontId="61" fillId="0" borderId="10" xfId="0" quotePrefix="1" applyNumberFormat="1" applyFont="1" applyBorder="1" applyAlignment="1" applyProtection="1">
      <alignment horizontal="right"/>
      <protection locked="0"/>
    </xf>
    <xf numFmtId="1" fontId="61" fillId="0" borderId="10" xfId="0" applyNumberFormat="1" applyFont="1" applyBorder="1" applyAlignment="1" applyProtection="1">
      <alignment horizontal="right" indent="1"/>
      <protection locked="0"/>
    </xf>
    <xf numFmtId="0" fontId="61" fillId="0" borderId="10" xfId="0" applyFont="1" applyBorder="1" applyAlignment="1" applyProtection="1">
      <alignment horizontal="center"/>
      <protection locked="0"/>
    </xf>
    <xf numFmtId="0" fontId="61" fillId="0" borderId="0" xfId="0" applyFont="1" applyAlignment="1" applyProtection="1">
      <alignment horizontal="left"/>
      <protection locked="0"/>
    </xf>
    <xf numFmtId="1" fontId="61" fillId="0" borderId="0" xfId="0" quotePrefix="1" applyNumberFormat="1" applyFont="1" applyAlignment="1" applyProtection="1">
      <alignment horizontal="right"/>
      <protection locked="0"/>
    </xf>
    <xf numFmtId="164" fontId="61" fillId="0" borderId="0" xfId="0" quotePrefix="1" applyNumberFormat="1" applyFont="1" applyAlignment="1" applyProtection="1">
      <alignment horizontal="right"/>
      <protection locked="0"/>
    </xf>
    <xf numFmtId="1" fontId="61" fillId="0" borderId="0" xfId="0" quotePrefix="1" applyNumberFormat="1" applyFont="1" applyAlignment="1" applyProtection="1">
      <alignment horizontal="right" indent="1"/>
      <protection locked="0"/>
    </xf>
    <xf numFmtId="0" fontId="61" fillId="0" borderId="0" xfId="0" applyFont="1" applyAlignment="1" applyProtection="1">
      <alignment horizontal="right"/>
      <protection locked="0"/>
    </xf>
    <xf numFmtId="0" fontId="59" fillId="0" borderId="0" xfId="0" applyFont="1" applyAlignment="1" applyProtection="1">
      <alignment horizontal="center"/>
      <protection locked="0"/>
    </xf>
    <xf numFmtId="0" fontId="67" fillId="0" borderId="0" xfId="0" applyFont="1" applyAlignment="1" applyProtection="1">
      <alignment wrapText="1"/>
      <protection locked="0"/>
    </xf>
    <xf numFmtId="0" fontId="63" fillId="0" borderId="0" xfId="0" applyFont="1" applyAlignment="1" applyProtection="1">
      <alignment horizontal="left"/>
      <protection locked="0"/>
    </xf>
    <xf numFmtId="0" fontId="63" fillId="0" borderId="0" xfId="0" applyFont="1" applyAlignment="1" applyProtection="1">
      <alignment horizontal="left" wrapText="1"/>
      <protection locked="0"/>
    </xf>
    <xf numFmtId="0" fontId="63" fillId="0" borderId="0" xfId="0" applyFont="1" applyProtection="1">
      <protection locked="0"/>
    </xf>
    <xf numFmtId="0" fontId="59" fillId="0" borderId="12" xfId="0" applyFont="1" applyBorder="1" applyProtection="1">
      <protection locked="0"/>
    </xf>
    <xf numFmtId="0" fontId="59" fillId="0" borderId="12" xfId="0" applyFont="1" applyBorder="1" applyAlignment="1" applyProtection="1">
      <alignment horizontal="center"/>
      <protection locked="0"/>
    </xf>
    <xf numFmtId="0" fontId="55" fillId="0" borderId="0" xfId="16" applyFont="1"/>
    <xf numFmtId="171" fontId="59" fillId="0" borderId="0" xfId="16" applyNumberFormat="1" applyFont="1" applyProtection="1">
      <protection locked="0"/>
    </xf>
    <xf numFmtId="170" fontId="59" fillId="0" borderId="0" xfId="16" applyNumberFormat="1" applyFont="1" applyProtection="1">
      <protection locked="0"/>
    </xf>
    <xf numFmtId="0" fontId="59" fillId="0" borderId="10" xfId="16" quotePrefix="1" applyFont="1" applyBorder="1" applyAlignment="1" applyProtection="1">
      <alignment horizontal="left" indent="1"/>
      <protection locked="0"/>
    </xf>
    <xf numFmtId="1" fontId="63" fillId="0" borderId="10" xfId="16" quotePrefix="1" applyNumberFormat="1" applyFont="1" applyBorder="1" applyAlignment="1" applyProtection="1">
      <alignment horizontal="right" indent="1"/>
      <protection locked="0"/>
    </xf>
    <xf numFmtId="0" fontId="63" fillId="0" borderId="0" xfId="16" quotePrefix="1" applyFont="1" applyAlignment="1" applyProtection="1">
      <alignment horizontal="left" vertical="top"/>
      <protection locked="0"/>
    </xf>
    <xf numFmtId="0" fontId="63" fillId="0" borderId="0" xfId="16" applyFont="1" applyAlignment="1" applyProtection="1">
      <alignment horizontal="left" wrapText="1"/>
      <protection locked="0"/>
    </xf>
    <xf numFmtId="164" fontId="68" fillId="0" borderId="0" xfId="0" applyNumberFormat="1" applyFont="1"/>
    <xf numFmtId="0" fontId="69" fillId="0" borderId="0" xfId="0" applyFont="1"/>
    <xf numFmtId="0" fontId="70" fillId="4" borderId="0" xfId="0" applyFont="1" applyFill="1" applyAlignment="1">
      <alignment horizontal="left" vertical="center"/>
    </xf>
    <xf numFmtId="0" fontId="71" fillId="5" borderId="0" xfId="0" applyFont="1" applyFill="1"/>
    <xf numFmtId="0" fontId="72" fillId="5" borderId="0" xfId="0" applyFont="1" applyFill="1" applyAlignment="1">
      <alignment horizontal="right" indent="1"/>
    </xf>
    <xf numFmtId="0" fontId="72" fillId="5" borderId="0" xfId="0" applyFont="1" applyFill="1"/>
    <xf numFmtId="0" fontId="72" fillId="5" borderId="17" xfId="0" applyFont="1" applyFill="1" applyBorder="1" applyAlignment="1">
      <alignment horizontal="right" indent="1"/>
    </xf>
    <xf numFmtId="0" fontId="72" fillId="6" borderId="0" xfId="0" applyFont="1" applyFill="1"/>
    <xf numFmtId="164" fontId="72" fillId="6" borderId="0" xfId="0" applyNumberFormat="1" applyFont="1" applyFill="1" applyAlignment="1">
      <alignment horizontal="right" indent="1"/>
    </xf>
    <xf numFmtId="164" fontId="72" fillId="6" borderId="0" xfId="0" applyNumberFormat="1" applyFont="1" applyFill="1"/>
    <xf numFmtId="0" fontId="74" fillId="7" borderId="18" xfId="0" applyFont="1" applyFill="1" applyBorder="1"/>
    <xf numFmtId="164" fontId="74" fillId="7" borderId="18" xfId="0" applyNumberFormat="1" applyFont="1" applyFill="1" applyBorder="1" applyAlignment="1">
      <alignment horizontal="right" indent="1"/>
    </xf>
    <xf numFmtId="164" fontId="74" fillId="7" borderId="18" xfId="0" applyNumberFormat="1" applyFont="1" applyFill="1" applyBorder="1"/>
    <xf numFmtId="0" fontId="10" fillId="0" borderId="19" xfId="0" applyFont="1" applyBorder="1"/>
    <xf numFmtId="164" fontId="10" fillId="0" borderId="19" xfId="0" applyNumberFormat="1" applyFont="1" applyBorder="1" applyAlignment="1">
      <alignment horizontal="right" indent="1"/>
    </xf>
    <xf numFmtId="164" fontId="10" fillId="0" borderId="19" xfId="0" applyNumberFormat="1" applyFont="1" applyBorder="1"/>
    <xf numFmtId="0" fontId="74" fillId="7" borderId="19" xfId="0" applyFont="1" applyFill="1" applyBorder="1"/>
    <xf numFmtId="164" fontId="74" fillId="7" borderId="19" xfId="0" applyNumberFormat="1" applyFont="1" applyFill="1" applyBorder="1" applyAlignment="1">
      <alignment horizontal="right" indent="1"/>
    </xf>
    <xf numFmtId="164" fontId="74" fillId="7" borderId="19" xfId="0" applyNumberFormat="1" applyFont="1" applyFill="1" applyBorder="1"/>
    <xf numFmtId="164" fontId="10" fillId="0" borderId="19" xfId="0" applyNumberFormat="1" applyFont="1" applyBorder="1" applyAlignment="1">
      <alignment horizontal="right"/>
    </xf>
    <xf numFmtId="0" fontId="74" fillId="7" borderId="19" xfId="0" applyFont="1" applyFill="1" applyBorder="1" applyAlignment="1">
      <alignment horizontal="right" indent="1"/>
    </xf>
    <xf numFmtId="164" fontId="29" fillId="0" borderId="19" xfId="0" applyNumberFormat="1" applyFont="1" applyBorder="1" applyAlignment="1">
      <alignment horizontal="right" indent="1"/>
    </xf>
    <xf numFmtId="164" fontId="29" fillId="0" borderId="19" xfId="0" applyNumberFormat="1" applyFont="1" applyBorder="1"/>
    <xf numFmtId="164" fontId="29" fillId="0" borderId="19" xfId="0" applyNumberFormat="1" applyFont="1" applyBorder="1" applyAlignment="1">
      <alignment horizontal="right"/>
    </xf>
    <xf numFmtId="164" fontId="10" fillId="0" borderId="0" xfId="0" applyNumberFormat="1" applyFont="1" applyAlignment="1">
      <alignment horizontal="right" indent="1"/>
    </xf>
    <xf numFmtId="0" fontId="0" fillId="0" borderId="0" xfId="0" applyAlignment="1">
      <alignment vertical="center" wrapText="1"/>
    </xf>
    <xf numFmtId="164" fontId="6" fillId="0" borderId="0" xfId="0" applyNumberFormat="1" applyFont="1"/>
    <xf numFmtId="0" fontId="6" fillId="0" borderId="0" xfId="0" applyFont="1" applyAlignment="1">
      <alignment horizontal="left"/>
    </xf>
    <xf numFmtId="164" fontId="6" fillId="0" borderId="0" xfId="0" applyNumberFormat="1" applyFont="1" applyAlignment="1">
      <alignment horizontal="right"/>
    </xf>
    <xf numFmtId="0" fontId="6" fillId="0" borderId="0" xfId="0" applyFont="1" applyAlignment="1">
      <alignment vertical="center" wrapText="1"/>
    </xf>
    <xf numFmtId="0" fontId="2" fillId="0" borderId="0" xfId="0" applyFont="1"/>
    <xf numFmtId="0" fontId="72" fillId="5" borderId="0" xfId="0" applyFont="1" applyFill="1" applyAlignment="1">
      <alignment horizontal="right"/>
    </xf>
    <xf numFmtId="164" fontId="72" fillId="6" borderId="0" xfId="0" applyNumberFormat="1" applyFont="1" applyFill="1" applyAlignment="1">
      <alignment horizontal="right"/>
    </xf>
    <xf numFmtId="164" fontId="77" fillId="7" borderId="18" xfId="0" applyNumberFormat="1" applyFont="1" applyFill="1" applyBorder="1" applyAlignment="1">
      <alignment horizontal="right" indent="1"/>
    </xf>
    <xf numFmtId="0" fontId="29" fillId="0" borderId="19" xfId="0" applyFont="1" applyBorder="1"/>
    <xf numFmtId="164" fontId="74" fillId="7" borderId="19" xfId="0" applyNumberFormat="1" applyFont="1" applyFill="1" applyBorder="1" applyAlignment="1">
      <alignment horizontal="right"/>
    </xf>
    <xf numFmtId="164" fontId="79" fillId="7" borderId="19" xfId="0" applyNumberFormat="1" applyFont="1" applyFill="1" applyBorder="1" applyAlignment="1">
      <alignment horizontal="right"/>
    </xf>
    <xf numFmtId="164" fontId="79" fillId="7" borderId="19" xfId="0" applyNumberFormat="1" applyFont="1" applyFill="1" applyBorder="1" applyAlignment="1">
      <alignment horizontal="right" indent="1"/>
    </xf>
    <xf numFmtId="0" fontId="15" fillId="0" borderId="0" xfId="0" applyFont="1" applyAlignment="1">
      <alignment horizontal="left" wrapText="1"/>
    </xf>
    <xf numFmtId="0" fontId="72" fillId="0" borderId="0" xfId="0" applyFont="1"/>
    <xf numFmtId="0" fontId="80" fillId="0" borderId="0" xfId="0" applyFont="1"/>
    <xf numFmtId="0" fontId="81" fillId="0" borderId="0" xfId="16" applyFont="1" applyAlignment="1" applyProtection="1">
      <alignment horizontal="left" vertical="center"/>
      <protection locked="0"/>
    </xf>
    <xf numFmtId="0" fontId="81" fillId="0" borderId="0" xfId="0" applyFont="1" applyAlignment="1" applyProtection="1">
      <alignment horizontal="left" vertical="center"/>
      <protection locked="0"/>
    </xf>
    <xf numFmtId="169" fontId="0" fillId="0" borderId="5" xfId="0" applyNumberFormat="1" applyBorder="1" applyAlignment="1">
      <alignment horizontal="left" vertical="top"/>
    </xf>
    <xf numFmtId="14" fontId="39" fillId="0" borderId="0" xfId="11" applyNumberFormat="1"/>
    <xf numFmtId="9" fontId="39" fillId="0" borderId="0" xfId="12" applyFont="1"/>
    <xf numFmtId="164" fontId="4" fillId="0" borderId="0" xfId="2" applyNumberFormat="1" applyAlignment="1">
      <alignment horizontal="left"/>
    </xf>
    <xf numFmtId="0" fontId="4" fillId="0" borderId="0" xfId="2" applyAlignment="1">
      <alignment horizontal="left"/>
    </xf>
    <xf numFmtId="169" fontId="4" fillId="0" borderId="5" xfId="2" applyNumberFormat="1" applyBorder="1" applyAlignment="1">
      <alignment horizontal="left" vertical="top"/>
    </xf>
    <xf numFmtId="0" fontId="4" fillId="0" borderId="0" xfId="2" applyAlignment="1">
      <alignment horizontal="left" vertical="center"/>
    </xf>
    <xf numFmtId="0" fontId="4" fillId="0" borderId="0" xfId="2" applyAlignment="1" applyProtection="1">
      <alignment horizontal="left" vertical="center"/>
    </xf>
    <xf numFmtId="0" fontId="15" fillId="0" borderId="0" xfId="0" applyFont="1" applyAlignment="1">
      <alignment horizontal="left" vertical="top" wrapText="1"/>
    </xf>
    <xf numFmtId="0" fontId="70" fillId="4" borderId="0" xfId="0" applyFont="1" applyFill="1" applyAlignment="1">
      <alignment horizontal="center" vertical="center"/>
    </xf>
    <xf numFmtId="0" fontId="0" fillId="0" borderId="0" xfId="0" applyAlignment="1">
      <alignment vertical="center"/>
    </xf>
    <xf numFmtId="0" fontId="70" fillId="4" borderId="16" xfId="0" applyFont="1" applyFill="1" applyBorder="1" applyAlignment="1">
      <alignment horizontal="center" vertical="center" wrapText="1"/>
    </xf>
    <xf numFmtId="0" fontId="70" fillId="4" borderId="0" xfId="0" applyFont="1" applyFill="1" applyAlignment="1">
      <alignment horizontal="center" vertical="center" wrapText="1"/>
    </xf>
    <xf numFmtId="0" fontId="0" fillId="0" borderId="0" xfId="0" applyAlignment="1">
      <alignment horizontal="center" vertical="center"/>
    </xf>
    <xf numFmtId="0" fontId="70" fillId="4" borderId="16" xfId="0" applyFont="1" applyFill="1" applyBorder="1" applyAlignment="1">
      <alignment horizontal="center" vertical="center"/>
    </xf>
    <xf numFmtId="0" fontId="0" fillId="0" borderId="0" xfId="0" applyAlignment="1">
      <alignment horizontal="left" vertical="top" wrapText="1"/>
    </xf>
    <xf numFmtId="0" fontId="20" fillId="0" borderId="0" xfId="7" applyFont="1" applyAlignment="1">
      <alignment horizontal="center"/>
    </xf>
    <xf numFmtId="0" fontId="0" fillId="0" borderId="0" xfId="0" applyAlignment="1">
      <alignment wrapText="1"/>
    </xf>
    <xf numFmtId="0" fontId="12" fillId="0" borderId="0" xfId="7" applyAlignment="1">
      <alignment wrapText="1"/>
    </xf>
    <xf numFmtId="169" fontId="7" fillId="0" borderId="5" xfId="0" applyNumberFormat="1" applyFont="1" applyBorder="1" applyAlignment="1">
      <alignment horizontal="left" vertical="top" wrapText="1"/>
    </xf>
    <xf numFmtId="169" fontId="0" fillId="2" borderId="4" xfId="0" applyNumberFormat="1" applyFill="1" applyBorder="1" applyAlignment="1">
      <alignment horizontal="left" vertical="center" wrapText="1"/>
    </xf>
    <xf numFmtId="169" fontId="0" fillId="2" borderId="0" xfId="0" applyNumberFormat="1" applyFill="1" applyAlignment="1">
      <alignment horizontal="left" vertical="center" wrapText="1"/>
    </xf>
    <xf numFmtId="169" fontId="0" fillId="2" borderId="5" xfId="0" applyNumberFormat="1" applyFill="1" applyBorder="1" applyAlignment="1">
      <alignment horizontal="left" vertical="center" wrapText="1"/>
    </xf>
    <xf numFmtId="0" fontId="0" fillId="2" borderId="0" xfId="0" applyFill="1" applyAlignment="1">
      <alignment wrapText="1"/>
    </xf>
    <xf numFmtId="0" fontId="40" fillId="0" borderId="6" xfId="11" applyFont="1" applyBorder="1" applyAlignment="1">
      <alignment horizontal="center" vertical="center"/>
    </xf>
    <xf numFmtId="0" fontId="0" fillId="0" borderId="0" xfId="0" applyAlignment="1">
      <alignment horizontal="center"/>
    </xf>
    <xf numFmtId="0" fontId="6" fillId="0" borderId="0" xfId="13" applyFont="1" applyAlignment="1">
      <alignment vertical="center" wrapText="1"/>
    </xf>
    <xf numFmtId="0" fontId="6" fillId="0" borderId="0" xfId="13" applyFont="1" applyAlignment="1">
      <alignment horizontal="left" vertical="top" wrapText="1"/>
    </xf>
    <xf numFmtId="0" fontId="6" fillId="0" borderId="0" xfId="13" applyFont="1" applyAlignment="1">
      <alignment horizontal="justify" vertical="center"/>
    </xf>
    <xf numFmtId="0" fontId="48" fillId="0" borderId="0" xfId="13" applyFont="1" applyAlignment="1">
      <alignment horizontal="center"/>
    </xf>
    <xf numFmtId="0" fontId="48" fillId="0" borderId="0" xfId="13" applyFont="1" applyAlignment="1">
      <alignment horizontal="center" vertical="center" readingOrder="1"/>
    </xf>
    <xf numFmtId="0" fontId="6" fillId="0" borderId="0" xfId="14" applyFont="1" applyAlignment="1">
      <alignment vertical="center" wrapText="1"/>
    </xf>
    <xf numFmtId="0" fontId="6" fillId="0" borderId="0" xfId="14" applyFont="1"/>
    <xf numFmtId="0" fontId="6" fillId="0" borderId="0" xfId="13" applyFont="1"/>
    <xf numFmtId="0" fontId="6" fillId="0" borderId="0" xfId="13" applyFont="1" applyAlignment="1">
      <alignment wrapText="1"/>
    </xf>
    <xf numFmtId="0" fontId="56" fillId="0" borderId="0" xfId="16" applyFont="1" applyAlignment="1" applyProtection="1">
      <alignment horizontal="left" vertical="center"/>
      <protection locked="0"/>
    </xf>
    <xf numFmtId="0" fontId="57" fillId="0" borderId="0" xfId="16" applyFont="1" applyAlignment="1" applyProtection="1">
      <alignment horizontal="left" vertical="center"/>
      <protection locked="0"/>
    </xf>
    <xf numFmtId="0" fontId="58" fillId="0" borderId="0" xfId="16" applyFont="1" applyAlignment="1" applyProtection="1">
      <alignment horizontal="left" vertical="center"/>
      <protection locked="0"/>
    </xf>
    <xf numFmtId="0" fontId="56" fillId="0" borderId="0" xfId="0" applyFont="1" applyAlignment="1" applyProtection="1">
      <alignment horizontal="left" vertical="center"/>
      <protection locked="0"/>
    </xf>
    <xf numFmtId="0" fontId="57" fillId="0" borderId="0" xfId="0" applyFont="1" applyAlignment="1" applyProtection="1">
      <alignment horizontal="left" vertical="center"/>
      <protection locked="0"/>
    </xf>
    <xf numFmtId="0" fontId="58" fillId="0" borderId="0" xfId="0" applyFont="1" applyAlignment="1" applyProtection="1">
      <alignment horizontal="left" vertical="center"/>
      <protection locked="0"/>
    </xf>
    <xf numFmtId="0" fontId="66" fillId="0" borderId="0" xfId="0" applyFont="1" applyAlignment="1" applyProtection="1">
      <alignment horizontal="left" vertical="center"/>
      <protection locked="0"/>
    </xf>
    <xf numFmtId="0" fontId="63" fillId="0" borderId="0" xfId="0" applyFont="1" applyAlignment="1" applyProtection="1">
      <alignment horizontal="left" wrapText="1"/>
      <protection locked="0"/>
    </xf>
    <xf numFmtId="0" fontId="63" fillId="0" borderId="11" xfId="16" quotePrefix="1" applyFont="1" applyBorder="1" applyAlignment="1" applyProtection="1">
      <alignment horizontal="left" vertical="top" wrapText="1"/>
      <protection locked="0"/>
    </xf>
    <xf numFmtId="0" fontId="63" fillId="0" borderId="0" xfId="16" quotePrefix="1" applyFont="1" applyAlignment="1" applyProtection="1">
      <alignment horizontal="left" vertical="top" wrapText="1"/>
      <protection locked="0"/>
    </xf>
    <xf numFmtId="0" fontId="82" fillId="0" borderId="0" xfId="7" applyFont="1" applyAlignment="1">
      <alignment horizontal="center"/>
    </xf>
    <xf numFmtId="0" fontId="26" fillId="2" borderId="0" xfId="0" applyFont="1" applyFill="1" applyAlignment="1">
      <alignment horizontal="center"/>
    </xf>
    <xf numFmtId="0" fontId="26" fillId="2" borderId="3" xfId="0" applyFont="1" applyFill="1" applyBorder="1" applyAlignment="1">
      <alignment horizontal="center"/>
    </xf>
  </cellXfs>
  <cellStyles count="17">
    <cellStyle name="Hyperlink" xfId="2" builtinId="8"/>
    <cellStyle name="Hyperlink 2" xfId="8" xr:uid="{5B1DCD28-ABCA-4653-B139-91E8C3A66A08}"/>
    <cellStyle name="Normal" xfId="0" builtinId="0"/>
    <cellStyle name="Normal 2" xfId="3" xr:uid="{CE61F31A-3DFB-4A5C-AFAE-20AEBEBCC853}"/>
    <cellStyle name="Normal 2 2" xfId="6" xr:uid="{84E316E7-2166-4EE3-A70E-73B1314F4BE7}"/>
    <cellStyle name="Normal 2 3" xfId="10" xr:uid="{C37FB945-FE35-4F4C-A425-3DBE920BAF38}"/>
    <cellStyle name="Normal 3" xfId="4" xr:uid="{394D2F02-3C71-4EDC-8200-4F67604FE5DF}"/>
    <cellStyle name="Normal 3 2" xfId="7" xr:uid="{2AF3E9ED-6DAF-4EF8-B745-B1EACDB092F8}"/>
    <cellStyle name="Normal 4" xfId="5" xr:uid="{AD56D1EB-A036-4271-8F6F-7569B184F7E3}"/>
    <cellStyle name="Normal 5" xfId="9" xr:uid="{16324233-730E-49CA-86BA-484E23330A3A}"/>
    <cellStyle name="Normal 6" xfId="11" xr:uid="{E1A24FD5-4C53-4046-832C-36B70981397C}"/>
    <cellStyle name="Normal 7" xfId="13" xr:uid="{6EC29E47-5AC2-47AF-9351-A81EE0D891D5}"/>
    <cellStyle name="Normal 8" xfId="14" xr:uid="{172C3784-6C2E-4CC9-9156-601069160490}"/>
    <cellStyle name="Normal 9" xfId="16" xr:uid="{4D10BE26-4343-400E-83A2-AA6D8B9F4557}"/>
    <cellStyle name="Percent" xfId="1" builtinId="5"/>
    <cellStyle name="Percent 2" xfId="12" xr:uid="{B6B805C8-B41F-4C11-A701-E967E6549505}"/>
    <cellStyle name="Percent 3" xfId="15" xr:uid="{FCFE04FE-7672-451F-84BF-29545870CFEC}"/>
  </cellStyles>
  <dxfs count="31">
    <dxf>
      <font>
        <b/>
        <i val="0"/>
        <color rgb="FFC00000"/>
      </font>
      <fill>
        <patternFill>
          <bgColor rgb="FFFFFF00"/>
        </patternFill>
      </fill>
    </dxf>
    <dxf>
      <font>
        <b/>
        <i val="0"/>
        <color rgb="FFC00000"/>
      </font>
    </dxf>
    <dxf>
      <font>
        <b/>
        <i val="0"/>
        <color rgb="FFC00000"/>
      </font>
      <fill>
        <patternFill>
          <bgColor rgb="FFFFFF00"/>
        </patternFill>
      </fill>
    </dxf>
    <dxf>
      <font>
        <b/>
        <i val="0"/>
        <color rgb="FFC00000"/>
      </font>
    </dxf>
    <dxf>
      <font>
        <b/>
        <i val="0"/>
        <color rgb="FFC00000"/>
      </font>
    </dxf>
    <dxf>
      <font>
        <b/>
        <i val="0"/>
        <color rgb="FFC00000"/>
      </font>
      <fill>
        <patternFill>
          <bgColor rgb="FFFFFF00"/>
        </patternFill>
      </fill>
    </dxf>
    <dxf>
      <font>
        <color theme="0"/>
      </font>
    </dxf>
    <dxf>
      <font>
        <b/>
        <i val="0"/>
        <condense val="0"/>
        <extend val="0"/>
        <color indexed="10"/>
      </font>
    </dxf>
    <dxf>
      <font>
        <b/>
        <i val="0"/>
        <condense val="0"/>
        <extend val="0"/>
        <color indexed="10"/>
      </font>
    </dxf>
    <dxf>
      <font>
        <b/>
        <i val="0"/>
        <condense val="0"/>
        <extend val="0"/>
        <color indexed="10"/>
      </font>
    </dxf>
    <dxf>
      <font>
        <color theme="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color theme="0"/>
      </font>
    </dxf>
    <dxf>
      <font>
        <b/>
        <i val="0"/>
        <condense val="0"/>
        <extend val="0"/>
        <color indexed="10"/>
      </font>
    </dxf>
    <dxf>
      <font>
        <b/>
        <i val="0"/>
        <condense val="0"/>
        <extend val="0"/>
        <color indexed="10"/>
      </font>
    </dxf>
    <dxf>
      <font>
        <b/>
        <i val="0"/>
        <condense val="0"/>
        <extend val="0"/>
        <color indexed="10"/>
      </font>
    </dxf>
    <dxf>
      <font>
        <color theme="0"/>
      </font>
    </dxf>
    <dxf>
      <font>
        <b/>
        <i val="0"/>
        <color rgb="FFC00000"/>
      </font>
      <fill>
        <patternFill>
          <bgColor rgb="FFFFFF00"/>
        </patternFill>
      </fill>
    </dxf>
    <dxf>
      <font>
        <b/>
        <i val="0"/>
        <color rgb="FFC00000"/>
      </font>
    </dxf>
    <dxf>
      <font>
        <b/>
        <i val="0"/>
        <color rgb="FFC00000"/>
      </font>
      <fill>
        <patternFill>
          <bgColor rgb="FFFFFF00"/>
        </patternFill>
      </fill>
    </dxf>
    <dxf>
      <font>
        <b/>
        <i val="0"/>
        <color rgb="FFC00000"/>
      </font>
      <fill>
        <patternFill>
          <bgColor rgb="FFFFFF00"/>
        </patternFill>
      </fill>
    </dxf>
    <dxf>
      <font>
        <b/>
        <i val="0"/>
        <color rgb="FFC00000"/>
      </font>
    </dxf>
    <dxf>
      <font>
        <b/>
        <i val="0"/>
        <condense val="0"/>
        <extend val="0"/>
        <color indexed="9"/>
      </font>
    </dxf>
    <dxf>
      <font>
        <b/>
        <i val="0"/>
        <condense val="0"/>
        <extend val="0"/>
        <color indexed="9"/>
      </font>
    </dxf>
  </dxfs>
  <tableStyles count="0" defaultTableStyle="TableStyleMedium2" defaultPivotStyle="PivotStyleLight16"/>
  <colors>
    <mruColors>
      <color rgb="FF93734F"/>
      <color rgb="FF487A7C"/>
      <color rgb="FFE8CD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externalLink" Target="externalLinks/externalLink10.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20" Type="http://schemas.openxmlformats.org/officeDocument/2006/relationships/worksheet" Target="worksheets/sheet20.xml"/><Relationship Id="rId41" Type="http://schemas.openxmlformats.org/officeDocument/2006/relationships/externalLink" Target="externalLinks/externalLink3.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3.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4.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5.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6.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37.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38.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39.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0.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1.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2.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3.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Ex1.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Ex2.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Ex3.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Ex4.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accent1"/>
                </a:solidFill>
                <a:latin typeface="+mn-lt"/>
                <a:ea typeface="+mn-ea"/>
                <a:cs typeface="+mn-cs"/>
              </a:defRPr>
            </a:pPr>
            <a:r>
              <a:rPr lang="en-GB" sz="1200" b="1" i="0" baseline="0">
                <a:solidFill>
                  <a:schemeClr val="accent1"/>
                </a:solidFill>
              </a:rPr>
              <a:t>Merchandise trade volume</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3672917530045586"/>
          <c:y val="0.11550011930326892"/>
          <c:w val="0.83943340415781365"/>
          <c:h val="0.68327165354330721"/>
        </c:manualLayout>
      </c:layout>
      <c:lineChart>
        <c:grouping val="standard"/>
        <c:varyColors val="0"/>
        <c:ser>
          <c:idx val="0"/>
          <c:order val="0"/>
          <c:tx>
            <c:strRef>
              <c:f>'Chart 1'!$U$4</c:f>
              <c:strCache>
                <c:ptCount val="1"/>
                <c:pt idx="0">
                  <c:v>World merchandise trade volume</c:v>
                </c:pt>
              </c:strCache>
            </c:strRef>
          </c:tx>
          <c:spPr>
            <a:ln w="28575" cap="rnd">
              <a:solidFill>
                <a:schemeClr val="accent1"/>
              </a:solidFill>
              <a:round/>
            </a:ln>
            <a:effectLst/>
          </c:spPr>
          <c:marker>
            <c:symbol val="none"/>
          </c:marker>
          <c:cat>
            <c:numRef>
              <c:f>'Chart 1'!$V$3:$AD$3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'Chart 1'!$V$4:$AD$4</c:f>
              <c:numCache>
                <c:formatCode>0.0</c:formatCode>
                <c:ptCount val="9"/>
                <c:pt idx="0" formatCode="General">
                  <c:v>100</c:v>
                </c:pt>
                <c:pt idx="1">
                  <c:v>94.651355499565597</c:v>
                </c:pt>
                <c:pt idx="2">
                  <c:v>103.14839423005382</c:v>
                </c:pt>
                <c:pt idx="3">
                  <c:v>105.61929388586718</c:v>
                </c:pt>
                <c:pt idx="4">
                  <c:v>104.65701134356752</c:v>
                </c:pt>
                <c:pt idx="5">
                  <c:v>107.5047682124727</c:v>
                </c:pt>
                <c:pt idx="6">
                  <c:v>112.04692221665798</c:v>
                </c:pt>
              </c:numCache>
            </c:numRef>
          </c:val>
          <c:smooth val="0"/>
          <c:extLst>
            <c:ext xmlns:c16="http://schemas.microsoft.com/office/drawing/2014/chart" uri="{C3380CC4-5D6E-409C-BE32-E72D297353CC}">
              <c16:uniqueId val="{00000000-DEEA-4048-86FB-70A36ABE58DF}"/>
            </c:ext>
          </c:extLst>
        </c:ser>
        <c:ser>
          <c:idx val="1"/>
          <c:order val="1"/>
          <c:tx>
            <c:strRef>
              <c:f>'Chart 1'!$U$5</c:f>
              <c:strCache>
                <c:ptCount val="1"/>
                <c:pt idx="0">
                  <c:v>March 2026 baseline forecast</c:v>
                </c:pt>
              </c:strCache>
            </c:strRef>
          </c:tx>
          <c:spPr>
            <a:ln w="25400" cap="rnd">
              <a:solidFill>
                <a:schemeClr val="bg1">
                  <a:lumMod val="65000"/>
                </a:schemeClr>
              </a:solidFill>
              <a:prstDash val="sysDash"/>
              <a:round/>
            </a:ln>
            <a:effectLst/>
          </c:spPr>
          <c:marker>
            <c:symbol val="none"/>
          </c:marker>
          <c:cat>
            <c:numRef>
              <c:f>'Chart 1'!$V$3:$AD$3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'Chart 1'!$V$5:$AD$5</c:f>
              <c:numCache>
                <c:formatCode>General</c:formatCode>
                <c:ptCount val="9"/>
                <c:pt idx="6" formatCode="0.0">
                  <c:v>112.04692221665798</c:v>
                </c:pt>
                <c:pt idx="7" formatCode="0.0">
                  <c:v>114.148996705377</c:v>
                </c:pt>
                <c:pt idx="8" formatCode="0.0">
                  <c:v>117.11274310028173</c:v>
                </c:pt>
              </c:numCache>
            </c:numRef>
          </c:val>
          <c:smooth val="0"/>
          <c:extLst>
            <c:ext xmlns:c16="http://schemas.microsoft.com/office/drawing/2014/chart" uri="{C3380CC4-5D6E-409C-BE32-E72D297353CC}">
              <c16:uniqueId val="{00000001-DEEA-4048-86FB-70A36ABE58DF}"/>
            </c:ext>
          </c:extLst>
        </c:ser>
        <c:ser>
          <c:idx val="2"/>
          <c:order val="2"/>
          <c:tx>
            <c:strRef>
              <c:f>'Chart 1'!$U$6</c:f>
              <c:strCache>
                <c:ptCount val="1"/>
                <c:pt idx="0">
                  <c:v>Updated forecast</c:v>
                </c:pt>
              </c:strCache>
            </c:strRef>
          </c:tx>
          <c:spPr>
            <a:ln w="31750" cap="rnd">
              <a:solidFill>
                <a:srgbClr val="00B050"/>
              </a:solidFill>
              <a:prstDash val="solid"/>
              <a:round/>
            </a:ln>
            <a:effectLst/>
          </c:spPr>
          <c:marker>
            <c:symbol val="none"/>
          </c:marker>
          <c:cat>
            <c:numRef>
              <c:f>'Chart 1'!$V$3:$AD$3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'Chart 1'!$V$6:$AD$6</c:f>
              <c:numCache>
                <c:formatCode>General</c:formatCode>
                <c:ptCount val="9"/>
                <c:pt idx="6" formatCode="0.0">
                  <c:v>112.04692221665798</c:v>
                </c:pt>
                <c:pt idx="7" formatCode="0.0">
                  <c:v>116.39802687297781</c:v>
                </c:pt>
                <c:pt idx="8" formatCode="0.0">
                  <c:v>121.11415256526483</c:v>
                </c:pt>
              </c:numCache>
            </c:numRef>
          </c:val>
          <c:smooth val="0"/>
          <c:extLst>
            <c:ext xmlns:c16="http://schemas.microsoft.com/office/drawing/2014/chart" uri="{C3380CC4-5D6E-409C-BE32-E72D297353CC}">
              <c16:uniqueId val="{00000002-DEEA-4048-86FB-70A36ABE58DF}"/>
            </c:ext>
          </c:extLst>
        </c:ser>
        <c:dLbls>
          <c:showLegendKey val="0"/>
          <c:showVal val="0"/>
          <c:showCatName val="0"/>
          <c:showSerName val="0"/>
          <c:showPercent val="0"/>
          <c:showBubbleSize val="0"/>
        </c:dLbls>
        <c:smooth val="0"/>
        <c:axId val="1778896256"/>
        <c:axId val="1778894336"/>
      </c:lineChart>
      <c:catAx>
        <c:axId val="1778896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894336"/>
        <c:crosses val="autoZero"/>
        <c:auto val="1"/>
        <c:lblAlgn val="ctr"/>
        <c:lblOffset val="100"/>
        <c:noMultiLvlLbl val="0"/>
      </c:catAx>
      <c:valAx>
        <c:axId val="1778894336"/>
        <c:scaling>
          <c:orientation val="minMax"/>
          <c:max val="125"/>
          <c:min val="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2019=100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896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accent1"/>
                </a:solidFill>
                <a:latin typeface="+mn-lt"/>
                <a:ea typeface="+mn-ea"/>
                <a:cs typeface="+mn-cs"/>
              </a:defRPr>
            </a:pPr>
            <a:r>
              <a:rPr lang="en-GB" sz="1200" b="1" i="0" baseline="0">
                <a:solidFill>
                  <a:schemeClr val="accent1"/>
                </a:solidFill>
              </a:rPr>
              <a:t>Contributions to baseline trade volume growth by region</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3288151481064867"/>
          <c:y val="0.11550000000000001"/>
          <c:w val="0.83801795608882224"/>
          <c:h val="0.68452204724409449"/>
        </c:manualLayout>
      </c:layout>
      <c:barChart>
        <c:barDir val="col"/>
        <c:grouping val="stacked"/>
        <c:varyColors val="0"/>
        <c:ser>
          <c:idx val="1"/>
          <c:order val="1"/>
          <c:tx>
            <c:strRef>
              <c:f>'Chart 1'!$U$16</c:f>
              <c:strCache>
                <c:ptCount val="1"/>
                <c:pt idx="0">
                  <c:v>North America</c:v>
                </c:pt>
              </c:strCache>
            </c:strRef>
          </c:tx>
          <c:spPr>
            <a:solidFill>
              <a:schemeClr val="accent2"/>
            </a:solidFill>
            <a:ln>
              <a:noFill/>
            </a:ln>
            <a:effectLst/>
          </c:spPr>
          <c:invertIfNegative val="0"/>
          <c:cat>
            <c:numRef>
              <c:f>'Chart 1'!$V$14:$Z$14</c:f>
              <c:numCache>
                <c:formatCode>General</c:formatCode>
                <c:ptCount val="5"/>
                <c:pt idx="0">
                  <c:v>2023</c:v>
                </c:pt>
                <c:pt idx="1">
                  <c:v>2024</c:v>
                </c:pt>
                <c:pt idx="2">
                  <c:v>2025</c:v>
                </c:pt>
                <c:pt idx="3">
                  <c:v>2026</c:v>
                </c:pt>
                <c:pt idx="4">
                  <c:v>2027</c:v>
                </c:pt>
              </c:numCache>
            </c:numRef>
          </c:cat>
          <c:val>
            <c:numRef>
              <c:f>'Chart 1'!$V$16:$Z$16</c:f>
              <c:numCache>
                <c:formatCode>0.0</c:formatCode>
                <c:ptCount val="5"/>
                <c:pt idx="0">
                  <c:v>3.7040764272109492E-2</c:v>
                </c:pt>
                <c:pt idx="1">
                  <c:v>0.5617342366172362</c:v>
                </c:pt>
                <c:pt idx="2">
                  <c:v>0.43981854062731401</c:v>
                </c:pt>
                <c:pt idx="3">
                  <c:v>0.5173701926268387</c:v>
                </c:pt>
                <c:pt idx="4">
                  <c:v>0.36753055202382073</c:v>
                </c:pt>
              </c:numCache>
            </c:numRef>
          </c:val>
          <c:extLst>
            <c:ext xmlns:c16="http://schemas.microsoft.com/office/drawing/2014/chart" uri="{C3380CC4-5D6E-409C-BE32-E72D297353CC}">
              <c16:uniqueId val="{00000000-8B85-41A0-BF2C-82C0A4307A27}"/>
            </c:ext>
          </c:extLst>
        </c:ser>
        <c:ser>
          <c:idx val="2"/>
          <c:order val="2"/>
          <c:tx>
            <c:strRef>
              <c:f>'Chart 1'!$U$17</c:f>
              <c:strCache>
                <c:ptCount val="1"/>
                <c:pt idx="0">
                  <c:v>Europe</c:v>
                </c:pt>
              </c:strCache>
            </c:strRef>
          </c:tx>
          <c:spPr>
            <a:solidFill>
              <a:srgbClr val="00B050"/>
            </a:solidFill>
            <a:ln>
              <a:noFill/>
            </a:ln>
            <a:effectLst/>
          </c:spPr>
          <c:invertIfNegative val="0"/>
          <c:cat>
            <c:numRef>
              <c:f>'Chart 1'!$V$14:$Z$14</c:f>
              <c:numCache>
                <c:formatCode>General</c:formatCode>
                <c:ptCount val="5"/>
                <c:pt idx="0">
                  <c:v>2023</c:v>
                </c:pt>
                <c:pt idx="1">
                  <c:v>2024</c:v>
                </c:pt>
                <c:pt idx="2">
                  <c:v>2025</c:v>
                </c:pt>
                <c:pt idx="3">
                  <c:v>2026</c:v>
                </c:pt>
                <c:pt idx="4">
                  <c:v>2027</c:v>
                </c:pt>
              </c:numCache>
            </c:numRef>
          </c:cat>
          <c:val>
            <c:numRef>
              <c:f>'Chart 1'!$V$17:$Z$17</c:f>
              <c:numCache>
                <c:formatCode>0.0</c:formatCode>
                <c:ptCount val="5"/>
                <c:pt idx="0">
                  <c:v>-1.4045099442387072</c:v>
                </c:pt>
                <c:pt idx="1">
                  <c:v>-0.69978579692223541</c:v>
                </c:pt>
                <c:pt idx="2">
                  <c:v>0.27794308144237484</c:v>
                </c:pt>
                <c:pt idx="3">
                  <c:v>5.107459459296234E-2</c:v>
                </c:pt>
                <c:pt idx="4">
                  <c:v>0.4518262800333096</c:v>
                </c:pt>
              </c:numCache>
            </c:numRef>
          </c:val>
          <c:extLst>
            <c:ext xmlns:c16="http://schemas.microsoft.com/office/drawing/2014/chart" uri="{C3380CC4-5D6E-409C-BE32-E72D297353CC}">
              <c16:uniqueId val="{00000001-8B85-41A0-BF2C-82C0A4307A27}"/>
            </c:ext>
          </c:extLst>
        </c:ser>
        <c:ser>
          <c:idx val="3"/>
          <c:order val="3"/>
          <c:tx>
            <c:strRef>
              <c:f>'Chart 1'!$U$18</c:f>
              <c:strCache>
                <c:ptCount val="1"/>
                <c:pt idx="0">
                  <c:v>Asia</c:v>
                </c:pt>
              </c:strCache>
            </c:strRef>
          </c:tx>
          <c:spPr>
            <a:solidFill>
              <a:srgbClr val="FFC000"/>
            </a:solidFill>
            <a:ln>
              <a:noFill/>
            </a:ln>
            <a:effectLst/>
          </c:spPr>
          <c:invertIfNegative val="0"/>
          <c:cat>
            <c:numRef>
              <c:f>'Chart 1'!$V$14:$Z$14</c:f>
              <c:numCache>
                <c:formatCode>General</c:formatCode>
                <c:ptCount val="5"/>
                <c:pt idx="0">
                  <c:v>2023</c:v>
                </c:pt>
                <c:pt idx="1">
                  <c:v>2024</c:v>
                </c:pt>
                <c:pt idx="2">
                  <c:v>2025</c:v>
                </c:pt>
                <c:pt idx="3">
                  <c:v>2026</c:v>
                </c:pt>
                <c:pt idx="4">
                  <c:v>2027</c:v>
                </c:pt>
              </c:numCache>
            </c:numRef>
          </c:cat>
          <c:val>
            <c:numRef>
              <c:f>'Chart 1'!$V$18:$Z$18</c:f>
              <c:numCache>
                <c:formatCode>0.0</c:formatCode>
                <c:ptCount val="5"/>
                <c:pt idx="0">
                  <c:v>-7.22261917749073E-2</c:v>
                </c:pt>
                <c:pt idx="1">
                  <c:v>2.3664840444572657</c:v>
                </c:pt>
                <c:pt idx="2">
                  <c:v>3.0787320613516673</c:v>
                </c:pt>
                <c:pt idx="3">
                  <c:v>4.0278556285784894</c:v>
                </c:pt>
                <c:pt idx="4">
                  <c:v>2.3574345533906698</c:v>
                </c:pt>
              </c:numCache>
            </c:numRef>
          </c:val>
          <c:extLst>
            <c:ext xmlns:c16="http://schemas.microsoft.com/office/drawing/2014/chart" uri="{C3380CC4-5D6E-409C-BE32-E72D297353CC}">
              <c16:uniqueId val="{00000002-8B85-41A0-BF2C-82C0A4307A27}"/>
            </c:ext>
          </c:extLst>
        </c:ser>
        <c:ser>
          <c:idx val="4"/>
          <c:order val="4"/>
          <c:tx>
            <c:strRef>
              <c:f>'Chart 1'!$U$19</c:f>
              <c:strCache>
                <c:ptCount val="1"/>
                <c:pt idx="0">
                  <c:v>Rest of World</c:v>
                </c:pt>
              </c:strCache>
            </c:strRef>
          </c:tx>
          <c:spPr>
            <a:solidFill>
              <a:schemeClr val="tx2">
                <a:lumMod val="25000"/>
                <a:lumOff val="75000"/>
              </a:schemeClr>
            </a:solidFill>
            <a:ln>
              <a:noFill/>
            </a:ln>
            <a:effectLst/>
          </c:spPr>
          <c:invertIfNegative val="0"/>
          <c:cat>
            <c:numRef>
              <c:f>'Chart 1'!$V$14:$Z$14</c:f>
              <c:numCache>
                <c:formatCode>General</c:formatCode>
                <c:ptCount val="5"/>
                <c:pt idx="0">
                  <c:v>2023</c:v>
                </c:pt>
                <c:pt idx="1">
                  <c:v>2024</c:v>
                </c:pt>
                <c:pt idx="2">
                  <c:v>2025</c:v>
                </c:pt>
                <c:pt idx="3">
                  <c:v>2026</c:v>
                </c:pt>
                <c:pt idx="4">
                  <c:v>2027</c:v>
                </c:pt>
              </c:numCache>
            </c:numRef>
          </c:cat>
          <c:val>
            <c:numRef>
              <c:f>'Chart 1'!$V$19:$Z$19</c:f>
              <c:numCache>
                <c:formatCode>0.0</c:formatCode>
                <c:ptCount val="5"/>
                <c:pt idx="0">
                  <c:v>0.52860942627069174</c:v>
                </c:pt>
                <c:pt idx="1">
                  <c:v>0.49260534441381254</c:v>
                </c:pt>
                <c:pt idx="2">
                  <c:v>0.4285784503170828</c:v>
                </c:pt>
                <c:pt idx="3">
                  <c:v>-0.71301244122423257</c:v>
                </c:pt>
                <c:pt idx="4">
                  <c:v>0.87493167119268678</c:v>
                </c:pt>
              </c:numCache>
            </c:numRef>
          </c:val>
          <c:extLst>
            <c:ext xmlns:c16="http://schemas.microsoft.com/office/drawing/2014/chart" uri="{C3380CC4-5D6E-409C-BE32-E72D297353CC}">
              <c16:uniqueId val="{00000003-8B85-41A0-BF2C-82C0A4307A27}"/>
            </c:ext>
          </c:extLst>
        </c:ser>
        <c:dLbls>
          <c:showLegendKey val="0"/>
          <c:showVal val="0"/>
          <c:showCatName val="0"/>
          <c:showSerName val="0"/>
          <c:showPercent val="0"/>
          <c:showBubbleSize val="0"/>
        </c:dLbls>
        <c:gapWidth val="150"/>
        <c:overlap val="100"/>
        <c:axId val="1602101280"/>
        <c:axId val="1602100320"/>
      </c:barChart>
      <c:lineChart>
        <c:grouping val="standard"/>
        <c:varyColors val="0"/>
        <c:ser>
          <c:idx val="0"/>
          <c:order val="0"/>
          <c:tx>
            <c:strRef>
              <c:f>'Chart 1'!$U$15</c:f>
              <c:strCache>
                <c:ptCount val="1"/>
                <c:pt idx="0">
                  <c:v>World</c:v>
                </c:pt>
              </c:strCache>
            </c:strRef>
          </c:tx>
          <c:spPr>
            <a:ln w="28575" cap="rnd">
              <a:solidFill>
                <a:schemeClr val="accent1"/>
              </a:solidFill>
              <a:round/>
            </a:ln>
            <a:effectLst/>
          </c:spPr>
          <c:marker>
            <c:symbol val="circle"/>
            <c:size val="7"/>
            <c:spPr>
              <a:solidFill>
                <a:schemeClr val="accent1"/>
              </a:solidFill>
              <a:ln w="9525">
                <a:solidFill>
                  <a:schemeClr val="accent1"/>
                </a:solidFill>
              </a:ln>
              <a:effectLst/>
            </c:spPr>
          </c:marker>
          <c:dLbls>
            <c:dLbl>
              <c:idx val="0"/>
              <c:layout>
                <c:manualLayout>
                  <c:x val="-5.3633462533783323E-2"/>
                  <c:y val="-7.18635170603674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B85-41A0-BF2C-82C0A4307A27}"/>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'Chart 1'!$V$14:$Z$14</c:f>
              <c:numCache>
                <c:formatCode>General</c:formatCode>
                <c:ptCount val="5"/>
                <c:pt idx="0">
                  <c:v>2023</c:v>
                </c:pt>
                <c:pt idx="1">
                  <c:v>2024</c:v>
                </c:pt>
                <c:pt idx="2">
                  <c:v>2025</c:v>
                </c:pt>
                <c:pt idx="3">
                  <c:v>2026</c:v>
                </c:pt>
                <c:pt idx="4">
                  <c:v>2027</c:v>
                </c:pt>
              </c:numCache>
            </c:numRef>
          </c:cat>
          <c:val>
            <c:numRef>
              <c:f>'Chart 1'!$V$15:$Z$15</c:f>
              <c:numCache>
                <c:formatCode>0.0</c:formatCode>
                <c:ptCount val="5"/>
                <c:pt idx="0">
                  <c:v>-0.91108594547082544</c:v>
                </c:pt>
                <c:pt idx="1">
                  <c:v>2.7210378285660908</c:v>
                </c:pt>
                <c:pt idx="2">
                  <c:v>4.2250721337384434</c:v>
                </c:pt>
                <c:pt idx="3">
                  <c:v>3.8832879745740718</c:v>
                </c:pt>
                <c:pt idx="4">
                  <c:v>4.0517230566404816</c:v>
                </c:pt>
              </c:numCache>
            </c:numRef>
          </c:val>
          <c:smooth val="0"/>
          <c:extLst>
            <c:ext xmlns:c16="http://schemas.microsoft.com/office/drawing/2014/chart" uri="{C3380CC4-5D6E-409C-BE32-E72D297353CC}">
              <c16:uniqueId val="{00000005-8B85-41A0-BF2C-82C0A4307A27}"/>
            </c:ext>
          </c:extLst>
        </c:ser>
        <c:dLbls>
          <c:showLegendKey val="0"/>
          <c:showVal val="0"/>
          <c:showCatName val="0"/>
          <c:showSerName val="0"/>
          <c:showPercent val="0"/>
          <c:showBubbleSize val="0"/>
        </c:dLbls>
        <c:marker val="1"/>
        <c:smooth val="0"/>
        <c:axId val="1602101280"/>
        <c:axId val="1602100320"/>
      </c:lineChart>
      <c:catAx>
        <c:axId val="16021012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2100320"/>
        <c:crosses val="autoZero"/>
        <c:auto val="1"/>
        <c:lblAlgn val="ctr"/>
        <c:lblOffset val="100"/>
        <c:noMultiLvlLbl val="0"/>
      </c:catAx>
      <c:valAx>
        <c:axId val="1602100320"/>
        <c:scaling>
          <c:orientation val="minMax"/>
          <c:max val="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Annual %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2101280"/>
        <c:crosses val="autoZero"/>
        <c:crossBetween val="between"/>
      </c:valAx>
      <c:spPr>
        <a:noFill/>
        <a:ln>
          <a:noFill/>
        </a:ln>
        <a:effectLst/>
      </c:spPr>
    </c:plotArea>
    <c:legend>
      <c:legendPos val="b"/>
      <c:layout>
        <c:manualLayout>
          <c:xMode val="edge"/>
          <c:yMode val="edge"/>
          <c:x val="5.5350164562762989E-2"/>
          <c:y val="0.90041627296587923"/>
          <c:w val="0.89459067616547927"/>
          <c:h val="5.62503937007874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GB" sz="1400" b="0" i="0" u="none" strike="noStrike" kern="1200" spc="0" baseline="0">
                <a:solidFill>
                  <a:schemeClr val="accent1"/>
                </a:solidFill>
                <a:latin typeface="+mn-lt"/>
                <a:ea typeface="+mn-ea"/>
                <a:cs typeface="+mn-cs"/>
              </a:defRPr>
            </a:pPr>
            <a:r>
              <a:rPr lang="en-GB" sz="1400" b="1" i="0" u="none" strike="noStrike" kern="1200" spc="0" baseline="0">
                <a:solidFill>
                  <a:schemeClr val="accent1"/>
                </a:solidFill>
                <a:latin typeface="+mn-lt"/>
                <a:ea typeface="+mn-ea"/>
                <a:cs typeface="+mn-cs"/>
              </a:rPr>
              <a:t>Exports</a:t>
            </a:r>
          </a:p>
          <a:p>
            <a:pPr algn="ctr" rtl="0">
              <a:defRPr lang="en-GB">
                <a:solidFill>
                  <a:schemeClr val="accent1"/>
                </a:solidFill>
              </a:defRPr>
            </a:pPr>
            <a:endParaRPr lang="en-GB" sz="1400" b="0" i="0" u="none" strike="noStrike" kern="1200" spc="0" baseline="0">
              <a:solidFill>
                <a:schemeClr val="accent1"/>
              </a:solidFill>
              <a:latin typeface="+mn-lt"/>
              <a:ea typeface="+mn-ea"/>
              <a:cs typeface="+mn-cs"/>
            </a:endParaRPr>
          </a:p>
        </c:rich>
      </c:tx>
      <c:overlay val="0"/>
      <c:spPr>
        <a:noFill/>
        <a:ln>
          <a:noFill/>
        </a:ln>
        <a:effectLst/>
      </c:spPr>
      <c:txPr>
        <a:bodyPr rot="0" spcFirstLastPara="1" vertOverflow="ellipsis" vert="horz" wrap="square" anchor="ctr" anchorCtr="1"/>
        <a:lstStyle/>
        <a:p>
          <a:pPr algn="ctr" rtl="0">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753242831800511"/>
          <c:y val="9.5484973475593732E-2"/>
          <c:w val="0.91566047544399087"/>
          <c:h val="0.63254281949934132"/>
        </c:manualLayout>
      </c:layout>
      <c:lineChart>
        <c:grouping val="standard"/>
        <c:varyColors val="0"/>
        <c:ser>
          <c:idx val="0"/>
          <c:order val="0"/>
          <c:tx>
            <c:strRef>
              <c:f>'Chart 2'!$W$4</c:f>
              <c:strCache>
                <c:ptCount val="1"/>
                <c:pt idx="0">
                  <c:v>North America</c:v>
                </c:pt>
              </c:strCache>
            </c:strRef>
          </c:tx>
          <c:spPr>
            <a:ln w="28575" cap="rnd">
              <a:solidFill>
                <a:schemeClr val="accent1"/>
              </a:solidFill>
              <a:round/>
            </a:ln>
            <a:effectLst/>
          </c:spPr>
          <c:marker>
            <c:symbol val="none"/>
          </c:marker>
          <c:cat>
            <c:strRef>
              <c:f>'Chart 2'!$V$5:$V$18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2'!$W$5:$W$18</c:f>
              <c:numCache>
                <c:formatCode>General</c:formatCode>
                <c:ptCount val="14"/>
                <c:pt idx="0">
                  <c:v>100</c:v>
                </c:pt>
                <c:pt idx="1">
                  <c:v>98.887011813273105</c:v>
                </c:pt>
                <c:pt idx="2">
                  <c:v>100.89117927787829</c:v>
                </c:pt>
                <c:pt idx="3">
                  <c:v>100.7842132365675</c:v>
                </c:pt>
                <c:pt idx="4">
                  <c:v>101.64225066683599</c:v>
                </c:pt>
                <c:pt idx="5">
                  <c:v>101.61537297102745</c:v>
                </c:pt>
                <c:pt idx="6">
                  <c:v>103.65276696734875</c:v>
                </c:pt>
                <c:pt idx="7">
                  <c:v>102.49206911159166</c:v>
                </c:pt>
                <c:pt idx="8">
                  <c:v>104.27473185823611</c:v>
                </c:pt>
                <c:pt idx="9">
                  <c:v>104.92653382483887</c:v>
                </c:pt>
                <c:pt idx="10">
                  <c:v>104.42075622506337</c:v>
                </c:pt>
                <c:pt idx="11">
                  <c:v>107.19757830635992</c:v>
                </c:pt>
                <c:pt idx="12">
                  <c:v>111.51032787710848</c:v>
                </c:pt>
                <c:pt idx="13">
                  <c:v>111.81452599102153</c:v>
                </c:pt>
              </c:numCache>
            </c:numRef>
          </c:val>
          <c:smooth val="0"/>
          <c:extLst>
            <c:ext xmlns:c16="http://schemas.microsoft.com/office/drawing/2014/chart" uri="{C3380CC4-5D6E-409C-BE32-E72D297353CC}">
              <c16:uniqueId val="{00000000-FB4C-4101-B2F7-A069A75BC252}"/>
            </c:ext>
          </c:extLst>
        </c:ser>
        <c:ser>
          <c:idx val="1"/>
          <c:order val="1"/>
          <c:tx>
            <c:strRef>
              <c:f>'Chart 2'!$X$4</c:f>
              <c:strCache>
                <c:ptCount val="1"/>
                <c:pt idx="0">
                  <c:v>South America a</c:v>
                </c:pt>
              </c:strCache>
            </c:strRef>
          </c:tx>
          <c:spPr>
            <a:ln w="28575" cap="rnd">
              <a:solidFill>
                <a:schemeClr val="accent2"/>
              </a:solidFill>
              <a:round/>
            </a:ln>
            <a:effectLst/>
          </c:spPr>
          <c:marker>
            <c:symbol val="none"/>
          </c:marker>
          <c:cat>
            <c:strRef>
              <c:f>'Chart 2'!$V$5:$V$18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2'!$X$5:$X$18</c:f>
              <c:numCache>
                <c:formatCode>General</c:formatCode>
                <c:ptCount val="14"/>
                <c:pt idx="0">
                  <c:v>100</c:v>
                </c:pt>
                <c:pt idx="1">
                  <c:v>101.52707028657557</c:v>
                </c:pt>
                <c:pt idx="2">
                  <c:v>103.86349564892281</c:v>
                </c:pt>
                <c:pt idx="3">
                  <c:v>104.99137766719176</c:v>
                </c:pt>
                <c:pt idx="4">
                  <c:v>105.9879826365069</c:v>
                </c:pt>
                <c:pt idx="5">
                  <c:v>107.98238284737984</c:v>
                </c:pt>
                <c:pt idx="6">
                  <c:v>106.21505350921238</c:v>
                </c:pt>
                <c:pt idx="7">
                  <c:v>107.26930912636303</c:v>
                </c:pt>
                <c:pt idx="8">
                  <c:v>111.62964650232463</c:v>
                </c:pt>
                <c:pt idx="9">
                  <c:v>111.1049974102978</c:v>
                </c:pt>
                <c:pt idx="10">
                  <c:v>113.28699316574411</c:v>
                </c:pt>
                <c:pt idx="11">
                  <c:v>117.42294949816841</c:v>
                </c:pt>
                <c:pt idx="12">
                  <c:v>117.50232630655437</c:v>
                </c:pt>
                <c:pt idx="13">
                  <c:v>118.84536495055633</c:v>
                </c:pt>
              </c:numCache>
            </c:numRef>
          </c:val>
          <c:smooth val="0"/>
          <c:extLst>
            <c:ext xmlns:c16="http://schemas.microsoft.com/office/drawing/2014/chart" uri="{C3380CC4-5D6E-409C-BE32-E72D297353CC}">
              <c16:uniqueId val="{00000001-FB4C-4101-B2F7-A069A75BC252}"/>
            </c:ext>
          </c:extLst>
        </c:ser>
        <c:ser>
          <c:idx val="2"/>
          <c:order val="2"/>
          <c:tx>
            <c:strRef>
              <c:f>'Chart 2'!$Y$4</c:f>
              <c:strCache>
                <c:ptCount val="1"/>
                <c:pt idx="0">
                  <c:v>Europe</c:v>
                </c:pt>
              </c:strCache>
            </c:strRef>
          </c:tx>
          <c:spPr>
            <a:ln w="28575" cap="rnd">
              <a:solidFill>
                <a:schemeClr val="bg1">
                  <a:lumMod val="65000"/>
                </a:schemeClr>
              </a:solidFill>
              <a:round/>
            </a:ln>
            <a:effectLst/>
          </c:spPr>
          <c:marker>
            <c:symbol val="none"/>
          </c:marker>
          <c:cat>
            <c:strRef>
              <c:f>'Chart 2'!$V$5:$V$18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2'!$Y$5:$Y$18</c:f>
              <c:numCache>
                <c:formatCode>General</c:formatCode>
                <c:ptCount val="14"/>
                <c:pt idx="0">
                  <c:v>100</c:v>
                </c:pt>
                <c:pt idx="1">
                  <c:v>98.130007511487378</c:v>
                </c:pt>
                <c:pt idx="2">
                  <c:v>97.148196045516329</c:v>
                </c:pt>
                <c:pt idx="3">
                  <c:v>96.80384786824601</c:v>
                </c:pt>
                <c:pt idx="4">
                  <c:v>96.650091419342871</c:v>
                </c:pt>
                <c:pt idx="5">
                  <c:v>95.81241808842816</c:v>
                </c:pt>
                <c:pt idx="6">
                  <c:v>95.861023617093906</c:v>
                </c:pt>
                <c:pt idx="7">
                  <c:v>94.722710730486796</c:v>
                </c:pt>
                <c:pt idx="8">
                  <c:v>96.426766965834844</c:v>
                </c:pt>
                <c:pt idx="9">
                  <c:v>94.989423344415428</c:v>
                </c:pt>
                <c:pt idx="10">
                  <c:v>95.736631019965557</c:v>
                </c:pt>
                <c:pt idx="11">
                  <c:v>94.209243106848135</c:v>
                </c:pt>
                <c:pt idx="12">
                  <c:v>94.000584210055266</c:v>
                </c:pt>
                <c:pt idx="13">
                  <c:v>94.93984380928417</c:v>
                </c:pt>
              </c:numCache>
            </c:numRef>
          </c:val>
          <c:smooth val="0"/>
          <c:extLst>
            <c:ext xmlns:c16="http://schemas.microsoft.com/office/drawing/2014/chart" uri="{C3380CC4-5D6E-409C-BE32-E72D297353CC}">
              <c16:uniqueId val="{00000002-FB4C-4101-B2F7-A069A75BC252}"/>
            </c:ext>
          </c:extLst>
        </c:ser>
        <c:ser>
          <c:idx val="3"/>
          <c:order val="3"/>
          <c:tx>
            <c:strRef>
              <c:f>'Chart 2'!$Z$4</c:f>
              <c:strCache>
                <c:ptCount val="1"/>
                <c:pt idx="0">
                  <c:v>CIS b</c:v>
                </c:pt>
              </c:strCache>
            </c:strRef>
          </c:tx>
          <c:spPr>
            <a:ln w="28575" cap="rnd">
              <a:solidFill>
                <a:srgbClr val="FFC000"/>
              </a:solidFill>
              <a:round/>
            </a:ln>
            <a:effectLst/>
          </c:spPr>
          <c:marker>
            <c:symbol val="none"/>
          </c:marker>
          <c:cat>
            <c:strRef>
              <c:f>'Chart 2'!$V$5:$V$18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2'!$Z$5:$Z$18</c:f>
              <c:numCache>
                <c:formatCode>General</c:formatCode>
                <c:ptCount val="14"/>
                <c:pt idx="0">
                  <c:v>100</c:v>
                </c:pt>
                <c:pt idx="1">
                  <c:v>104.03050011214307</c:v>
                </c:pt>
                <c:pt idx="2">
                  <c:v>104.74727655175509</c:v>
                </c:pt>
                <c:pt idx="3">
                  <c:v>101.93871095169378</c:v>
                </c:pt>
                <c:pt idx="4">
                  <c:v>109.11776347935923</c:v>
                </c:pt>
                <c:pt idx="5">
                  <c:v>105.35331601278273</c:v>
                </c:pt>
                <c:pt idx="6">
                  <c:v>109.5088329434313</c:v>
                </c:pt>
                <c:pt idx="7">
                  <c:v>105.3267719915316</c:v>
                </c:pt>
                <c:pt idx="8">
                  <c:v>105.776492144279</c:v>
                </c:pt>
                <c:pt idx="9">
                  <c:v>106.5334568548451</c:v>
                </c:pt>
                <c:pt idx="10">
                  <c:v>106.47269442998754</c:v>
                </c:pt>
                <c:pt idx="11">
                  <c:v>105.47387047882752</c:v>
                </c:pt>
                <c:pt idx="12">
                  <c:v>97.107558334420958</c:v>
                </c:pt>
                <c:pt idx="13">
                  <c:v>101.02820521758278</c:v>
                </c:pt>
              </c:numCache>
            </c:numRef>
          </c:val>
          <c:smooth val="0"/>
          <c:extLst>
            <c:ext xmlns:c16="http://schemas.microsoft.com/office/drawing/2014/chart" uri="{C3380CC4-5D6E-409C-BE32-E72D297353CC}">
              <c16:uniqueId val="{00000003-FB4C-4101-B2F7-A069A75BC252}"/>
            </c:ext>
          </c:extLst>
        </c:ser>
        <c:ser>
          <c:idx val="4"/>
          <c:order val="4"/>
          <c:tx>
            <c:strRef>
              <c:f>'Chart 2'!$AA$4</c:f>
              <c:strCache>
                <c:ptCount val="1"/>
                <c:pt idx="0">
                  <c:v>Africa</c:v>
                </c:pt>
              </c:strCache>
            </c:strRef>
          </c:tx>
          <c:spPr>
            <a:ln w="28575" cap="rnd">
              <a:solidFill>
                <a:schemeClr val="accent4"/>
              </a:solidFill>
              <a:round/>
            </a:ln>
            <a:effectLst/>
          </c:spPr>
          <c:marker>
            <c:symbol val="none"/>
          </c:marker>
          <c:cat>
            <c:strRef>
              <c:f>'Chart 2'!$V$5:$V$18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2'!$AA$5:$AA$18</c:f>
              <c:numCache>
                <c:formatCode>General</c:formatCode>
                <c:ptCount val="14"/>
                <c:pt idx="0">
                  <c:v>100</c:v>
                </c:pt>
                <c:pt idx="1">
                  <c:v>99.818001907746478</c:v>
                </c:pt>
                <c:pt idx="2">
                  <c:v>101.51962151651925</c:v>
                </c:pt>
                <c:pt idx="3">
                  <c:v>103.40329611906913</c:v>
                </c:pt>
                <c:pt idx="4">
                  <c:v>99.642190761923516</c:v>
                </c:pt>
                <c:pt idx="5">
                  <c:v>100.23306005489998</c:v>
                </c:pt>
                <c:pt idx="6">
                  <c:v>100.20499026395571</c:v>
                </c:pt>
                <c:pt idx="7">
                  <c:v>100.31651539837129</c:v>
                </c:pt>
                <c:pt idx="8">
                  <c:v>104.47445677895703</c:v>
                </c:pt>
                <c:pt idx="9">
                  <c:v>107.51091256325186</c:v>
                </c:pt>
                <c:pt idx="10">
                  <c:v>108.99773876880548</c:v>
                </c:pt>
                <c:pt idx="11">
                  <c:v>110.37222436367048</c:v>
                </c:pt>
                <c:pt idx="12">
                  <c:v>107.46761151388458</c:v>
                </c:pt>
                <c:pt idx="13">
                  <c:v>116.56177353389232</c:v>
                </c:pt>
              </c:numCache>
            </c:numRef>
          </c:val>
          <c:smooth val="0"/>
          <c:extLst>
            <c:ext xmlns:c16="http://schemas.microsoft.com/office/drawing/2014/chart" uri="{C3380CC4-5D6E-409C-BE32-E72D297353CC}">
              <c16:uniqueId val="{00000004-FB4C-4101-B2F7-A069A75BC252}"/>
            </c:ext>
          </c:extLst>
        </c:ser>
        <c:ser>
          <c:idx val="5"/>
          <c:order val="5"/>
          <c:tx>
            <c:strRef>
              <c:f>'Chart 2'!$AB$4</c:f>
              <c:strCache>
                <c:ptCount val="1"/>
                <c:pt idx="0">
                  <c:v>Middle East</c:v>
                </c:pt>
              </c:strCache>
            </c:strRef>
          </c:tx>
          <c:spPr>
            <a:ln w="28575" cap="rnd">
              <a:solidFill>
                <a:srgbClr val="00B050"/>
              </a:solidFill>
              <a:round/>
            </a:ln>
            <a:effectLst/>
          </c:spPr>
          <c:marker>
            <c:symbol val="none"/>
          </c:marker>
          <c:cat>
            <c:strRef>
              <c:f>'Chart 2'!$V$5:$V$18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2'!$AB$5:$AB$18</c:f>
              <c:numCache>
                <c:formatCode>General</c:formatCode>
                <c:ptCount val="14"/>
                <c:pt idx="0">
                  <c:v>100</c:v>
                </c:pt>
                <c:pt idx="1">
                  <c:v>102.24224115507963</c:v>
                </c:pt>
                <c:pt idx="2">
                  <c:v>101.54013310324821</c:v>
                </c:pt>
                <c:pt idx="3">
                  <c:v>104.49320588309978</c:v>
                </c:pt>
                <c:pt idx="4">
                  <c:v>106.2348890121693</c:v>
                </c:pt>
                <c:pt idx="5">
                  <c:v>108.3542113548001</c:v>
                </c:pt>
                <c:pt idx="6">
                  <c:v>108.88976293901788</c:v>
                </c:pt>
                <c:pt idx="7">
                  <c:v>103.6852245125568</c:v>
                </c:pt>
                <c:pt idx="8">
                  <c:v>110.79062402309918</c:v>
                </c:pt>
                <c:pt idx="9">
                  <c:v>112.22498652955903</c:v>
                </c:pt>
                <c:pt idx="10">
                  <c:v>115.67585452406138</c:v>
                </c:pt>
                <c:pt idx="11">
                  <c:v>118.09339965673047</c:v>
                </c:pt>
                <c:pt idx="12">
                  <c:v>100.27053216371466</c:v>
                </c:pt>
                <c:pt idx="13">
                  <c:v>82.212880867140058</c:v>
                </c:pt>
              </c:numCache>
            </c:numRef>
          </c:val>
          <c:smooth val="0"/>
          <c:extLst>
            <c:ext xmlns:c16="http://schemas.microsoft.com/office/drawing/2014/chart" uri="{C3380CC4-5D6E-409C-BE32-E72D297353CC}">
              <c16:uniqueId val="{00000005-FB4C-4101-B2F7-A069A75BC252}"/>
            </c:ext>
          </c:extLst>
        </c:ser>
        <c:ser>
          <c:idx val="6"/>
          <c:order val="6"/>
          <c:tx>
            <c:strRef>
              <c:f>'Chart 2'!$AC$4</c:f>
              <c:strCache>
                <c:ptCount val="1"/>
                <c:pt idx="0">
                  <c:v>Asia</c:v>
                </c:pt>
              </c:strCache>
            </c:strRef>
          </c:tx>
          <c:spPr>
            <a:ln w="28575" cap="rnd">
              <a:solidFill>
                <a:schemeClr val="accent5"/>
              </a:solidFill>
              <a:round/>
            </a:ln>
            <a:effectLst/>
          </c:spPr>
          <c:marker>
            <c:symbol val="none"/>
          </c:marker>
          <c:cat>
            <c:strRef>
              <c:f>'Chart 2'!$V$5:$V$18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2'!$AC$5:$AC$18</c:f>
              <c:numCache>
                <c:formatCode>General</c:formatCode>
                <c:ptCount val="14"/>
                <c:pt idx="0">
                  <c:v>100</c:v>
                </c:pt>
                <c:pt idx="1">
                  <c:v>101.97623540206888</c:v>
                </c:pt>
                <c:pt idx="2">
                  <c:v>103.94269963610708</c:v>
                </c:pt>
                <c:pt idx="3">
                  <c:v>106.17012075363641</c:v>
                </c:pt>
                <c:pt idx="4">
                  <c:v>107.4310169097549</c:v>
                </c:pt>
                <c:pt idx="5">
                  <c:v>110.29457174690494</c:v>
                </c:pt>
                <c:pt idx="6">
                  <c:v>112.88259046156215</c:v>
                </c:pt>
                <c:pt idx="7">
                  <c:v>113.83264970598566</c:v>
                </c:pt>
                <c:pt idx="8">
                  <c:v>118.73829982531643</c:v>
                </c:pt>
                <c:pt idx="9">
                  <c:v>121.58071105886125</c:v>
                </c:pt>
                <c:pt idx="10">
                  <c:v>121.95072405792686</c:v>
                </c:pt>
                <c:pt idx="11">
                  <c:v>127.13141683702685</c:v>
                </c:pt>
                <c:pt idx="12">
                  <c:v>133.05393220101502</c:v>
                </c:pt>
                <c:pt idx="13">
                  <c:v>134.87254461393664</c:v>
                </c:pt>
              </c:numCache>
            </c:numRef>
          </c:val>
          <c:smooth val="0"/>
          <c:extLst>
            <c:ext xmlns:c16="http://schemas.microsoft.com/office/drawing/2014/chart" uri="{C3380CC4-5D6E-409C-BE32-E72D297353CC}">
              <c16:uniqueId val="{00000006-FB4C-4101-B2F7-A069A75BC252}"/>
            </c:ext>
          </c:extLst>
        </c:ser>
        <c:dLbls>
          <c:showLegendKey val="0"/>
          <c:showVal val="0"/>
          <c:showCatName val="0"/>
          <c:showSerName val="0"/>
          <c:showPercent val="0"/>
          <c:showBubbleSize val="0"/>
        </c:dLbls>
        <c:smooth val="0"/>
        <c:axId val="859493216"/>
        <c:axId val="859491056"/>
      </c:lineChart>
      <c:catAx>
        <c:axId val="859493216"/>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1056"/>
        <c:crosses val="autoZero"/>
        <c:auto val="1"/>
        <c:lblAlgn val="ctr"/>
        <c:lblOffset val="100"/>
        <c:noMultiLvlLbl val="0"/>
      </c:catAx>
      <c:valAx>
        <c:axId val="859491056"/>
        <c:scaling>
          <c:orientation val="minMax"/>
          <c:max val="140"/>
          <c:min val="7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3216"/>
        <c:crossesAt val="1"/>
        <c:crossBetween val="midCat"/>
        <c:majorUnit val="10"/>
      </c:valAx>
      <c:spPr>
        <a:noFill/>
        <a:ln>
          <a:noFill/>
        </a:ln>
        <a:effectLst/>
      </c:spPr>
    </c:plotArea>
    <c:legend>
      <c:legendPos val="b"/>
      <c:layout>
        <c:manualLayout>
          <c:xMode val="edge"/>
          <c:yMode val="edge"/>
          <c:x val="4.8238394028871395E-2"/>
          <c:y val="0.88448193014334742"/>
          <c:w val="0.94915749091255919"/>
          <c:h val="0.1150151423379769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320" b="0" i="0" u="none" strike="noStrike" kern="1200" spc="0" baseline="0">
                <a:solidFill>
                  <a:schemeClr val="accent1"/>
                </a:solidFill>
                <a:latin typeface="+mn-lt"/>
                <a:ea typeface="+mn-ea"/>
                <a:cs typeface="+mn-cs"/>
              </a:defRPr>
            </a:pPr>
            <a:r>
              <a:rPr lang="en-GB" sz="1400" b="1" i="0" u="none" strike="noStrike" kern="1200" spc="0" baseline="0">
                <a:solidFill>
                  <a:schemeClr val="accent1"/>
                </a:solidFill>
                <a:latin typeface="+mn-lt"/>
                <a:ea typeface="+mn-ea"/>
                <a:cs typeface="+mn-cs"/>
              </a:rPr>
              <a:t>Imports</a:t>
            </a:r>
          </a:p>
        </c:rich>
      </c:tx>
      <c:overlay val="0"/>
      <c:spPr>
        <a:noFill/>
        <a:ln>
          <a:noFill/>
        </a:ln>
        <a:effectLst/>
      </c:spPr>
      <c:txPr>
        <a:bodyPr rot="0" spcFirstLastPara="1" vertOverflow="ellipsis" vert="horz" wrap="square" anchor="ctr" anchorCtr="1"/>
        <a:lstStyle/>
        <a:p>
          <a:pPr>
            <a:defRPr lang="en-GB" sz="132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3586547263161592E-2"/>
          <c:y val="8.5494333668473865E-2"/>
          <c:w val="0.92310121391076116"/>
          <c:h val="0.64617063436653743"/>
        </c:manualLayout>
      </c:layout>
      <c:lineChart>
        <c:grouping val="standard"/>
        <c:varyColors val="0"/>
        <c:ser>
          <c:idx val="0"/>
          <c:order val="0"/>
          <c:tx>
            <c:strRef>
              <c:f>'Chart 2'!$AF$4</c:f>
              <c:strCache>
                <c:ptCount val="1"/>
                <c:pt idx="0">
                  <c:v>North America</c:v>
                </c:pt>
              </c:strCache>
            </c:strRef>
          </c:tx>
          <c:spPr>
            <a:ln w="28575" cap="rnd">
              <a:solidFill>
                <a:schemeClr val="accent1"/>
              </a:solidFill>
              <a:round/>
            </a:ln>
            <a:effectLst/>
          </c:spPr>
          <c:marker>
            <c:symbol val="none"/>
          </c:marker>
          <c:cat>
            <c:strRef>
              <c:f>'Chart 2'!$AE$5:$AE$18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2'!$AF$5:$AF$18</c:f>
              <c:numCache>
                <c:formatCode>General</c:formatCode>
                <c:ptCount val="14"/>
                <c:pt idx="0">
                  <c:v>100</c:v>
                </c:pt>
                <c:pt idx="1">
                  <c:v>100.22523740568634</c:v>
                </c:pt>
                <c:pt idx="2">
                  <c:v>99.884435827728453</c:v>
                </c:pt>
                <c:pt idx="3">
                  <c:v>100.70089456004845</c:v>
                </c:pt>
                <c:pt idx="4">
                  <c:v>102.26766490689619</c:v>
                </c:pt>
                <c:pt idx="5">
                  <c:v>104.17964115922311</c:v>
                </c:pt>
                <c:pt idx="6">
                  <c:v>105.90583938150651</c:v>
                </c:pt>
                <c:pt idx="7">
                  <c:v>106.77546614098941</c:v>
                </c:pt>
                <c:pt idx="8">
                  <c:v>119.67728824920999</c:v>
                </c:pt>
                <c:pt idx="9">
                  <c:v>104.00880900838558</c:v>
                </c:pt>
                <c:pt idx="10">
                  <c:v>104.02198052589119</c:v>
                </c:pt>
                <c:pt idx="11">
                  <c:v>103.4716537010044</c:v>
                </c:pt>
                <c:pt idx="12">
                  <c:v>106.95770850022608</c:v>
                </c:pt>
                <c:pt idx="13">
                  <c:v>109.56823057084848</c:v>
                </c:pt>
              </c:numCache>
            </c:numRef>
          </c:val>
          <c:smooth val="0"/>
          <c:extLst>
            <c:ext xmlns:c16="http://schemas.microsoft.com/office/drawing/2014/chart" uri="{C3380CC4-5D6E-409C-BE32-E72D297353CC}">
              <c16:uniqueId val="{00000000-22E8-4304-B6BA-6EC52FFC20AE}"/>
            </c:ext>
          </c:extLst>
        </c:ser>
        <c:ser>
          <c:idx val="1"/>
          <c:order val="1"/>
          <c:tx>
            <c:strRef>
              <c:f>'Chart 2'!$AG$4</c:f>
              <c:strCache>
                <c:ptCount val="1"/>
                <c:pt idx="0">
                  <c:v>South America a</c:v>
                </c:pt>
              </c:strCache>
            </c:strRef>
          </c:tx>
          <c:spPr>
            <a:ln w="28575" cap="rnd">
              <a:solidFill>
                <a:schemeClr val="accent2"/>
              </a:solidFill>
              <a:round/>
            </a:ln>
            <a:effectLst/>
          </c:spPr>
          <c:marker>
            <c:symbol val="none"/>
          </c:marker>
          <c:cat>
            <c:strRef>
              <c:f>'Chart 2'!$AE$5:$AE$18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2'!$AG$5:$AG$18</c:f>
              <c:numCache>
                <c:formatCode>General</c:formatCode>
                <c:ptCount val="14"/>
                <c:pt idx="0">
                  <c:v>100</c:v>
                </c:pt>
                <c:pt idx="1">
                  <c:v>102.94848706001218</c:v>
                </c:pt>
                <c:pt idx="2">
                  <c:v>103.46165605185051</c:v>
                </c:pt>
                <c:pt idx="3">
                  <c:v>102.35347636463888</c:v>
                </c:pt>
                <c:pt idx="4">
                  <c:v>102.86924261041452</c:v>
                </c:pt>
                <c:pt idx="5">
                  <c:v>109.54288361839978</c:v>
                </c:pt>
                <c:pt idx="6">
                  <c:v>109.38567702544017</c:v>
                </c:pt>
                <c:pt idx="7">
                  <c:v>113.72138263914803</c:v>
                </c:pt>
                <c:pt idx="8">
                  <c:v>117.97100419663906</c:v>
                </c:pt>
                <c:pt idx="9">
                  <c:v>118.87412069845742</c:v>
                </c:pt>
                <c:pt idx="10">
                  <c:v>119.51994175350961</c:v>
                </c:pt>
                <c:pt idx="11">
                  <c:v>118.47328925752907</c:v>
                </c:pt>
                <c:pt idx="12">
                  <c:v>120.03563358297032</c:v>
                </c:pt>
                <c:pt idx="13">
                  <c:v>121.46124306724974</c:v>
                </c:pt>
              </c:numCache>
            </c:numRef>
          </c:val>
          <c:smooth val="0"/>
          <c:extLst>
            <c:ext xmlns:c16="http://schemas.microsoft.com/office/drawing/2014/chart" uri="{C3380CC4-5D6E-409C-BE32-E72D297353CC}">
              <c16:uniqueId val="{00000001-22E8-4304-B6BA-6EC52FFC20AE}"/>
            </c:ext>
          </c:extLst>
        </c:ser>
        <c:ser>
          <c:idx val="2"/>
          <c:order val="2"/>
          <c:tx>
            <c:strRef>
              <c:f>'Chart 2'!$AH$4</c:f>
              <c:strCache>
                <c:ptCount val="1"/>
                <c:pt idx="0">
                  <c:v>Europe</c:v>
                </c:pt>
              </c:strCache>
            </c:strRef>
          </c:tx>
          <c:spPr>
            <a:ln w="28575" cap="rnd">
              <a:solidFill>
                <a:schemeClr val="bg1">
                  <a:lumMod val="65000"/>
                </a:schemeClr>
              </a:solidFill>
              <a:round/>
            </a:ln>
            <a:effectLst/>
          </c:spPr>
          <c:marker>
            <c:symbol val="none"/>
          </c:marker>
          <c:cat>
            <c:strRef>
              <c:f>'Chart 2'!$AE$5:$AE$18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2'!$AH$5:$AH$18</c:f>
              <c:numCache>
                <c:formatCode>General</c:formatCode>
                <c:ptCount val="14"/>
                <c:pt idx="0">
                  <c:v>100</c:v>
                </c:pt>
                <c:pt idx="1">
                  <c:v>98.724716917958872</c:v>
                </c:pt>
                <c:pt idx="2">
                  <c:v>96.749496547789164</c:v>
                </c:pt>
                <c:pt idx="3">
                  <c:v>95.624441804233655</c:v>
                </c:pt>
                <c:pt idx="4">
                  <c:v>94.862871954053901</c:v>
                </c:pt>
                <c:pt idx="5">
                  <c:v>95.777885199533372</c:v>
                </c:pt>
                <c:pt idx="6">
                  <c:v>95.399457949262739</c:v>
                </c:pt>
                <c:pt idx="7">
                  <c:v>95.557607143531854</c:v>
                </c:pt>
                <c:pt idx="8">
                  <c:v>97.172135269477366</c:v>
                </c:pt>
                <c:pt idx="9">
                  <c:v>97.741412534742139</c:v>
                </c:pt>
                <c:pt idx="10">
                  <c:v>98.151352468992471</c:v>
                </c:pt>
                <c:pt idx="11">
                  <c:v>97.988559890214219</c:v>
                </c:pt>
                <c:pt idx="12">
                  <c:v>97.856147068239906</c:v>
                </c:pt>
                <c:pt idx="13">
                  <c:v>97.895218687911495</c:v>
                </c:pt>
              </c:numCache>
            </c:numRef>
          </c:val>
          <c:smooth val="0"/>
          <c:extLst>
            <c:ext xmlns:c16="http://schemas.microsoft.com/office/drawing/2014/chart" uri="{C3380CC4-5D6E-409C-BE32-E72D297353CC}">
              <c16:uniqueId val="{00000002-22E8-4304-B6BA-6EC52FFC20AE}"/>
            </c:ext>
          </c:extLst>
        </c:ser>
        <c:ser>
          <c:idx val="3"/>
          <c:order val="3"/>
          <c:tx>
            <c:strRef>
              <c:f>'Chart 2'!$AI$4</c:f>
              <c:strCache>
                <c:ptCount val="1"/>
                <c:pt idx="0">
                  <c:v>CIS b</c:v>
                </c:pt>
              </c:strCache>
            </c:strRef>
          </c:tx>
          <c:spPr>
            <a:ln w="28575" cap="rnd">
              <a:solidFill>
                <a:srgbClr val="FFC000"/>
              </a:solidFill>
              <a:round/>
            </a:ln>
            <a:effectLst/>
          </c:spPr>
          <c:marker>
            <c:symbol val="none"/>
          </c:marker>
          <c:cat>
            <c:strRef>
              <c:f>'Chart 2'!$AE$5:$AE$18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2'!$AI$5:$AI$18</c:f>
              <c:numCache>
                <c:formatCode>General</c:formatCode>
                <c:ptCount val="14"/>
                <c:pt idx="0">
                  <c:v>100</c:v>
                </c:pt>
                <c:pt idx="1">
                  <c:v>100.99762136610073</c:v>
                </c:pt>
                <c:pt idx="2">
                  <c:v>97.477099081267809</c:v>
                </c:pt>
                <c:pt idx="3">
                  <c:v>95.288095348330131</c:v>
                </c:pt>
                <c:pt idx="4">
                  <c:v>97.764938364940889</c:v>
                </c:pt>
                <c:pt idx="5">
                  <c:v>98.73301241872224</c:v>
                </c:pt>
                <c:pt idx="6">
                  <c:v>102.82420807382017</c:v>
                </c:pt>
                <c:pt idx="7">
                  <c:v>99.647115371871521</c:v>
                </c:pt>
                <c:pt idx="8">
                  <c:v>99.650216866734553</c:v>
                </c:pt>
                <c:pt idx="9">
                  <c:v>102.83522945979028</c:v>
                </c:pt>
                <c:pt idx="10">
                  <c:v>100.10094698112972</c:v>
                </c:pt>
                <c:pt idx="11">
                  <c:v>104.96063012556166</c:v>
                </c:pt>
                <c:pt idx="12">
                  <c:v>108.64677363833826</c:v>
                </c:pt>
                <c:pt idx="13">
                  <c:v>111.31677491225804</c:v>
                </c:pt>
              </c:numCache>
            </c:numRef>
          </c:val>
          <c:smooth val="0"/>
          <c:extLst>
            <c:ext xmlns:c16="http://schemas.microsoft.com/office/drawing/2014/chart" uri="{C3380CC4-5D6E-409C-BE32-E72D297353CC}">
              <c16:uniqueId val="{00000003-22E8-4304-B6BA-6EC52FFC20AE}"/>
            </c:ext>
          </c:extLst>
        </c:ser>
        <c:ser>
          <c:idx val="4"/>
          <c:order val="4"/>
          <c:tx>
            <c:strRef>
              <c:f>'Chart 2'!$AJ$4</c:f>
              <c:strCache>
                <c:ptCount val="1"/>
                <c:pt idx="0">
                  <c:v>Africa</c:v>
                </c:pt>
              </c:strCache>
            </c:strRef>
          </c:tx>
          <c:spPr>
            <a:ln w="28575" cap="rnd">
              <a:solidFill>
                <a:schemeClr val="accent4"/>
              </a:solidFill>
              <a:round/>
            </a:ln>
            <a:effectLst/>
          </c:spPr>
          <c:marker>
            <c:symbol val="none"/>
          </c:marker>
          <c:cat>
            <c:strRef>
              <c:f>'Chart 2'!$AE$5:$AE$18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2'!$AJ$5:$AJ$18</c:f>
              <c:numCache>
                <c:formatCode>General</c:formatCode>
                <c:ptCount val="14"/>
                <c:pt idx="0">
                  <c:v>100</c:v>
                </c:pt>
                <c:pt idx="1">
                  <c:v>106.13777161323623</c:v>
                </c:pt>
                <c:pt idx="2">
                  <c:v>103.75629669663142</c:v>
                </c:pt>
                <c:pt idx="3">
                  <c:v>104.22408251325569</c:v>
                </c:pt>
                <c:pt idx="4">
                  <c:v>102.66609908410189</c:v>
                </c:pt>
                <c:pt idx="5">
                  <c:v>104.87311652250928</c:v>
                </c:pt>
                <c:pt idx="6">
                  <c:v>108.50754645035323</c:v>
                </c:pt>
                <c:pt idx="7">
                  <c:v>109.81731867806859</c:v>
                </c:pt>
                <c:pt idx="8">
                  <c:v>115.18945281280577</c:v>
                </c:pt>
                <c:pt idx="9">
                  <c:v>117.51273043018141</c:v>
                </c:pt>
                <c:pt idx="10">
                  <c:v>120.73545684214486</c:v>
                </c:pt>
                <c:pt idx="11">
                  <c:v>124.79364877855406</c:v>
                </c:pt>
                <c:pt idx="12">
                  <c:v>126.66993569903219</c:v>
                </c:pt>
                <c:pt idx="13">
                  <c:v>130.80767966059142</c:v>
                </c:pt>
              </c:numCache>
            </c:numRef>
          </c:val>
          <c:smooth val="0"/>
          <c:extLst>
            <c:ext xmlns:c16="http://schemas.microsoft.com/office/drawing/2014/chart" uri="{C3380CC4-5D6E-409C-BE32-E72D297353CC}">
              <c16:uniqueId val="{00000004-22E8-4304-B6BA-6EC52FFC20AE}"/>
            </c:ext>
          </c:extLst>
        </c:ser>
        <c:ser>
          <c:idx val="5"/>
          <c:order val="5"/>
          <c:tx>
            <c:strRef>
              <c:f>'Chart 2'!$AK$4</c:f>
              <c:strCache>
                <c:ptCount val="1"/>
                <c:pt idx="0">
                  <c:v>Middle East</c:v>
                </c:pt>
              </c:strCache>
            </c:strRef>
          </c:tx>
          <c:spPr>
            <a:ln w="28575" cap="rnd">
              <a:solidFill>
                <a:srgbClr val="00B050"/>
              </a:solidFill>
              <a:round/>
            </a:ln>
            <a:effectLst/>
          </c:spPr>
          <c:marker>
            <c:symbol val="none"/>
          </c:marker>
          <c:cat>
            <c:strRef>
              <c:f>'Chart 2'!$AE$5:$AE$18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2'!$AK$5:$AK$18</c:f>
              <c:numCache>
                <c:formatCode>General</c:formatCode>
                <c:ptCount val="14"/>
                <c:pt idx="0">
                  <c:v>100</c:v>
                </c:pt>
                <c:pt idx="1">
                  <c:v>105.31320093045973</c:v>
                </c:pt>
                <c:pt idx="2">
                  <c:v>107.27361075547934</c:v>
                </c:pt>
                <c:pt idx="3">
                  <c:v>110.52027115843029</c:v>
                </c:pt>
                <c:pt idx="4">
                  <c:v>117.01182276774118</c:v>
                </c:pt>
                <c:pt idx="5">
                  <c:v>113.07654298431244</c:v>
                </c:pt>
                <c:pt idx="6">
                  <c:v>115.13283603404527</c:v>
                </c:pt>
                <c:pt idx="7">
                  <c:v>117.51477840801297</c:v>
                </c:pt>
                <c:pt idx="8">
                  <c:v>121.34555939121341</c:v>
                </c:pt>
                <c:pt idx="9">
                  <c:v>123.55389821546876</c:v>
                </c:pt>
                <c:pt idx="10">
                  <c:v>122.78899093166721</c:v>
                </c:pt>
                <c:pt idx="11">
                  <c:v>122.79267607301034</c:v>
                </c:pt>
                <c:pt idx="12">
                  <c:v>107.01534938401505</c:v>
                </c:pt>
                <c:pt idx="13">
                  <c:v>99.201216931715791</c:v>
                </c:pt>
              </c:numCache>
            </c:numRef>
          </c:val>
          <c:smooth val="0"/>
          <c:extLst>
            <c:ext xmlns:c16="http://schemas.microsoft.com/office/drawing/2014/chart" uri="{C3380CC4-5D6E-409C-BE32-E72D297353CC}">
              <c16:uniqueId val="{00000005-22E8-4304-B6BA-6EC52FFC20AE}"/>
            </c:ext>
          </c:extLst>
        </c:ser>
        <c:ser>
          <c:idx val="6"/>
          <c:order val="6"/>
          <c:tx>
            <c:strRef>
              <c:f>'Chart 2'!$AL$4</c:f>
              <c:strCache>
                <c:ptCount val="1"/>
                <c:pt idx="0">
                  <c:v>Asia</c:v>
                </c:pt>
              </c:strCache>
            </c:strRef>
          </c:tx>
          <c:spPr>
            <a:ln w="28575" cap="rnd">
              <a:solidFill>
                <a:schemeClr val="accent5"/>
              </a:solidFill>
              <a:round/>
            </a:ln>
            <a:effectLst/>
          </c:spPr>
          <c:marker>
            <c:symbol val="none"/>
          </c:marker>
          <c:cat>
            <c:strRef>
              <c:f>'Chart 2'!$AE$5:$AE$18</c:f>
              <c:strCache>
                <c:ptCount val="14"/>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pt idx="12">
                  <c:v>2026Q1</c:v>
                </c:pt>
                <c:pt idx="13">
                  <c:v>2026Q2</c:v>
                </c:pt>
              </c:strCache>
            </c:strRef>
          </c:cat>
          <c:val>
            <c:numRef>
              <c:f>'Chart 2'!$AL$5:$AL$18</c:f>
              <c:numCache>
                <c:formatCode>General</c:formatCode>
                <c:ptCount val="14"/>
                <c:pt idx="0">
                  <c:v>100</c:v>
                </c:pt>
                <c:pt idx="1">
                  <c:v>99.371088618198982</c:v>
                </c:pt>
                <c:pt idx="2">
                  <c:v>100.13831514074812</c:v>
                </c:pt>
                <c:pt idx="3">
                  <c:v>102.56098739231882</c:v>
                </c:pt>
                <c:pt idx="4">
                  <c:v>102.95092727110386</c:v>
                </c:pt>
                <c:pt idx="5">
                  <c:v>103.73753982832308</c:v>
                </c:pt>
                <c:pt idx="6">
                  <c:v>105.99078662085439</c:v>
                </c:pt>
                <c:pt idx="7">
                  <c:v>105.94367266940682</c:v>
                </c:pt>
                <c:pt idx="8">
                  <c:v>107.4796467995256</c:v>
                </c:pt>
                <c:pt idx="9">
                  <c:v>111.45807634225298</c:v>
                </c:pt>
                <c:pt idx="10">
                  <c:v>112.56777500071689</c:v>
                </c:pt>
                <c:pt idx="11">
                  <c:v>114.6177831765133</c:v>
                </c:pt>
                <c:pt idx="12">
                  <c:v>122.63207519312785</c:v>
                </c:pt>
                <c:pt idx="13">
                  <c:v>122.30203388060659</c:v>
                </c:pt>
              </c:numCache>
            </c:numRef>
          </c:val>
          <c:smooth val="0"/>
          <c:extLst>
            <c:ext xmlns:c16="http://schemas.microsoft.com/office/drawing/2014/chart" uri="{C3380CC4-5D6E-409C-BE32-E72D297353CC}">
              <c16:uniqueId val="{00000006-22E8-4304-B6BA-6EC52FFC20AE}"/>
            </c:ext>
          </c:extLst>
        </c:ser>
        <c:dLbls>
          <c:showLegendKey val="0"/>
          <c:showVal val="0"/>
          <c:showCatName val="0"/>
          <c:showSerName val="0"/>
          <c:showPercent val="0"/>
          <c:showBubbleSize val="0"/>
        </c:dLbls>
        <c:smooth val="0"/>
        <c:axId val="929170112"/>
        <c:axId val="929169032"/>
      </c:lineChart>
      <c:catAx>
        <c:axId val="929170112"/>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69032"/>
        <c:crosses val="autoZero"/>
        <c:auto val="1"/>
        <c:lblAlgn val="ctr"/>
        <c:lblOffset val="100"/>
        <c:noMultiLvlLbl val="0"/>
      </c:catAx>
      <c:valAx>
        <c:axId val="929169032"/>
        <c:scaling>
          <c:orientation val="minMax"/>
          <c:max val="140"/>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70112"/>
        <c:crosses val="autoZero"/>
        <c:crossBetween val="midCat"/>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accent1"/>
                </a:solidFill>
                <a:latin typeface="+mn-lt"/>
                <a:ea typeface="+mn-ea"/>
                <a:cs typeface="+mn-cs"/>
              </a:defRPr>
            </a:pPr>
            <a:r>
              <a:rPr lang="en-GB" sz="1200" b="1" baseline="0">
                <a:solidFill>
                  <a:schemeClr val="accent1"/>
                </a:solidFill>
              </a:rPr>
              <a:t>Services trade volume by sector</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388281581505417"/>
          <c:y val="0.105"/>
          <c:w val="0.83044168496287851"/>
          <c:h val="0.66698902409926031"/>
        </c:manualLayout>
      </c:layout>
      <c:lineChart>
        <c:grouping val="standard"/>
        <c:varyColors val="0"/>
        <c:ser>
          <c:idx val="0"/>
          <c:order val="0"/>
          <c:tx>
            <c:strRef>
              <c:f>'Chart 3'!$S$17</c:f>
              <c:strCache>
                <c:ptCount val="1"/>
                <c:pt idx="0">
                  <c:v>Transport</c:v>
                </c:pt>
              </c:strCache>
            </c:strRef>
          </c:tx>
          <c:spPr>
            <a:ln w="25400" cap="rnd">
              <a:solidFill>
                <a:srgbClr val="00B050"/>
              </a:solidFill>
              <a:prstDash val="solid"/>
              <a:round/>
            </a:ln>
            <a:effectLst/>
          </c:spPr>
          <c:marker>
            <c:symbol val="none"/>
          </c:marker>
          <c:dPt>
            <c:idx val="11"/>
            <c:marker>
              <c:symbol val="none"/>
            </c:marker>
            <c:bubble3D val="0"/>
            <c:spPr>
              <a:ln w="25400" cap="rnd">
                <a:solidFill>
                  <a:srgbClr val="00B050"/>
                </a:solidFill>
                <a:prstDash val="solid"/>
                <a:round/>
              </a:ln>
              <a:effectLst/>
            </c:spPr>
            <c:extLst>
              <c:ext xmlns:c16="http://schemas.microsoft.com/office/drawing/2014/chart" uri="{C3380CC4-5D6E-409C-BE32-E72D297353CC}">
                <c16:uniqueId val="{00000001-F42D-4564-B4FE-4272BDCDB9B2}"/>
              </c:ext>
            </c:extLst>
          </c:dPt>
          <c:dPt>
            <c:idx val="12"/>
            <c:marker>
              <c:symbol val="none"/>
            </c:marker>
            <c:bubble3D val="0"/>
            <c:spPr>
              <a:ln w="25400" cap="rnd">
                <a:solidFill>
                  <a:srgbClr val="00B050"/>
                </a:solidFill>
                <a:prstDash val="solid"/>
                <a:round/>
              </a:ln>
              <a:effectLst/>
            </c:spPr>
            <c:extLst>
              <c:ext xmlns:c16="http://schemas.microsoft.com/office/drawing/2014/chart" uri="{C3380CC4-5D6E-409C-BE32-E72D297353CC}">
                <c16:uniqueId val="{00000003-F42D-4564-B4FE-4272BDCDB9B2}"/>
              </c:ext>
            </c:extLst>
          </c:dPt>
          <c:cat>
            <c:numRef>
              <c:f>'Chart 3'!$R$18:$R$30</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3'!$S$18:$S$30</c:f>
              <c:numCache>
                <c:formatCode>0.0</c:formatCode>
                <c:ptCount val="13"/>
                <c:pt idx="0">
                  <c:v>100</c:v>
                </c:pt>
                <c:pt idx="1">
                  <c:v>101.2992997873303</c:v>
                </c:pt>
                <c:pt idx="2">
                  <c:v>106.18890050827149</c:v>
                </c:pt>
                <c:pt idx="3">
                  <c:v>111.74451762737455</c:v>
                </c:pt>
                <c:pt idx="4">
                  <c:v>114.43063739678</c:v>
                </c:pt>
                <c:pt idx="5">
                  <c:v>95.80318576164774</c:v>
                </c:pt>
                <c:pt idx="6">
                  <c:v>114.31279495804642</c:v>
                </c:pt>
                <c:pt idx="7">
                  <c:v>136.56686201373438</c:v>
                </c:pt>
                <c:pt idx="8">
                  <c:v>130.89045171951344</c:v>
                </c:pt>
                <c:pt idx="9">
                  <c:v>140.39266110708971</c:v>
                </c:pt>
                <c:pt idx="10">
                  <c:v>141.06696190783222</c:v>
                </c:pt>
                <c:pt idx="11">
                  <c:v>142.26902635901166</c:v>
                </c:pt>
                <c:pt idx="12">
                  <c:v>148.79129992653887</c:v>
                </c:pt>
              </c:numCache>
            </c:numRef>
          </c:val>
          <c:smooth val="0"/>
          <c:extLst>
            <c:ext xmlns:c16="http://schemas.microsoft.com/office/drawing/2014/chart" uri="{C3380CC4-5D6E-409C-BE32-E72D297353CC}">
              <c16:uniqueId val="{00000004-F42D-4564-B4FE-4272BDCDB9B2}"/>
            </c:ext>
          </c:extLst>
        </c:ser>
        <c:ser>
          <c:idx val="1"/>
          <c:order val="1"/>
          <c:tx>
            <c:strRef>
              <c:f>'Chart 3'!$T$17</c:f>
              <c:strCache>
                <c:ptCount val="1"/>
                <c:pt idx="0">
                  <c:v>Travel</c:v>
                </c:pt>
              </c:strCache>
            </c:strRef>
          </c:tx>
          <c:spPr>
            <a:ln w="25400" cap="rnd">
              <a:solidFill>
                <a:schemeClr val="accent2"/>
              </a:solidFill>
              <a:prstDash val="solid"/>
              <a:round/>
            </a:ln>
            <a:effectLst/>
          </c:spPr>
          <c:marker>
            <c:symbol val="none"/>
          </c:marker>
          <c:dPt>
            <c:idx val="11"/>
            <c:marker>
              <c:symbol val="none"/>
            </c:marker>
            <c:bubble3D val="0"/>
            <c:spPr>
              <a:ln w="25400" cap="rnd">
                <a:solidFill>
                  <a:schemeClr val="accent2"/>
                </a:solidFill>
                <a:prstDash val="solid"/>
                <a:round/>
              </a:ln>
              <a:effectLst/>
            </c:spPr>
            <c:extLst>
              <c:ext xmlns:c16="http://schemas.microsoft.com/office/drawing/2014/chart" uri="{C3380CC4-5D6E-409C-BE32-E72D297353CC}">
                <c16:uniqueId val="{00000006-F42D-4564-B4FE-4272BDCDB9B2}"/>
              </c:ext>
            </c:extLst>
          </c:dPt>
          <c:dPt>
            <c:idx val="12"/>
            <c:marker>
              <c:symbol val="none"/>
            </c:marker>
            <c:bubble3D val="0"/>
            <c:spPr>
              <a:ln w="25400" cap="rnd">
                <a:solidFill>
                  <a:schemeClr val="accent2"/>
                </a:solidFill>
                <a:prstDash val="solid"/>
                <a:round/>
              </a:ln>
              <a:effectLst/>
            </c:spPr>
            <c:extLst>
              <c:ext xmlns:c16="http://schemas.microsoft.com/office/drawing/2014/chart" uri="{C3380CC4-5D6E-409C-BE32-E72D297353CC}">
                <c16:uniqueId val="{00000008-F42D-4564-B4FE-4272BDCDB9B2}"/>
              </c:ext>
            </c:extLst>
          </c:dPt>
          <c:cat>
            <c:numRef>
              <c:f>'Chart 3'!$R$18:$R$30</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3'!$T$18:$T$30</c:f>
              <c:numCache>
                <c:formatCode>0.0</c:formatCode>
                <c:ptCount val="13"/>
                <c:pt idx="0">
                  <c:v>100</c:v>
                </c:pt>
                <c:pt idx="1">
                  <c:v>103.24786877321445</c:v>
                </c:pt>
                <c:pt idx="2">
                  <c:v>109.02914665733873</c:v>
                </c:pt>
                <c:pt idx="3">
                  <c:v>114.83709008228139</c:v>
                </c:pt>
                <c:pt idx="4">
                  <c:v>119.07143296467972</c:v>
                </c:pt>
                <c:pt idx="5">
                  <c:v>45.486432230833827</c:v>
                </c:pt>
                <c:pt idx="6">
                  <c:v>50.228176062539184</c:v>
                </c:pt>
                <c:pt idx="7">
                  <c:v>88.271426965866311</c:v>
                </c:pt>
                <c:pt idx="8">
                  <c:v>112.31266656565556</c:v>
                </c:pt>
                <c:pt idx="9">
                  <c:v>125.50025472781056</c:v>
                </c:pt>
                <c:pt idx="10">
                  <c:v>132.01053574812238</c:v>
                </c:pt>
                <c:pt idx="11">
                  <c:v>132.28247011828026</c:v>
                </c:pt>
                <c:pt idx="12">
                  <c:v>144.45815746129475</c:v>
                </c:pt>
              </c:numCache>
            </c:numRef>
          </c:val>
          <c:smooth val="0"/>
          <c:extLst>
            <c:ext xmlns:c16="http://schemas.microsoft.com/office/drawing/2014/chart" uri="{C3380CC4-5D6E-409C-BE32-E72D297353CC}">
              <c16:uniqueId val="{00000009-F42D-4564-B4FE-4272BDCDB9B2}"/>
            </c:ext>
          </c:extLst>
        </c:ser>
        <c:ser>
          <c:idx val="4"/>
          <c:order val="2"/>
          <c:tx>
            <c:strRef>
              <c:f>'Chart 3'!$V$17</c:f>
              <c:strCache>
                <c:ptCount val="1"/>
                <c:pt idx="0">
                  <c:v>Other commercial services</c:v>
                </c:pt>
              </c:strCache>
            </c:strRef>
          </c:tx>
          <c:spPr>
            <a:ln w="25400" cap="rnd">
              <a:solidFill>
                <a:schemeClr val="tx2">
                  <a:lumMod val="50000"/>
                  <a:lumOff val="50000"/>
                </a:schemeClr>
              </a:solidFill>
              <a:prstDash val="solid"/>
              <a:round/>
            </a:ln>
            <a:effectLst/>
          </c:spPr>
          <c:marker>
            <c:symbol val="none"/>
          </c:marker>
          <c:dPt>
            <c:idx val="11"/>
            <c:marker>
              <c:symbol val="none"/>
            </c:marker>
            <c:bubble3D val="0"/>
            <c:spPr>
              <a:ln w="25400" cap="rnd">
                <a:solidFill>
                  <a:schemeClr val="tx2">
                    <a:lumMod val="50000"/>
                    <a:lumOff val="50000"/>
                  </a:schemeClr>
                </a:solidFill>
                <a:prstDash val="solid"/>
                <a:round/>
              </a:ln>
              <a:effectLst/>
            </c:spPr>
            <c:extLst>
              <c:ext xmlns:c16="http://schemas.microsoft.com/office/drawing/2014/chart" uri="{C3380CC4-5D6E-409C-BE32-E72D297353CC}">
                <c16:uniqueId val="{0000000B-F42D-4564-B4FE-4272BDCDB9B2}"/>
              </c:ext>
            </c:extLst>
          </c:dPt>
          <c:dPt>
            <c:idx val="12"/>
            <c:marker>
              <c:symbol val="none"/>
            </c:marker>
            <c:bubble3D val="0"/>
            <c:spPr>
              <a:ln w="25400" cap="rnd">
                <a:solidFill>
                  <a:schemeClr val="tx2">
                    <a:lumMod val="50000"/>
                    <a:lumOff val="50000"/>
                  </a:schemeClr>
                </a:solidFill>
                <a:prstDash val="solid"/>
                <a:round/>
              </a:ln>
              <a:effectLst/>
            </c:spPr>
            <c:extLst>
              <c:ext xmlns:c16="http://schemas.microsoft.com/office/drawing/2014/chart" uri="{C3380CC4-5D6E-409C-BE32-E72D297353CC}">
                <c16:uniqueId val="{0000000D-F42D-4564-B4FE-4272BDCDB9B2}"/>
              </c:ext>
            </c:extLst>
          </c:dPt>
          <c:cat>
            <c:numRef>
              <c:f>'Chart 3'!$R$18:$R$30</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3'!$V$18:$V$30</c:f>
              <c:numCache>
                <c:formatCode>0.0</c:formatCode>
                <c:ptCount val="13"/>
                <c:pt idx="0">
                  <c:v>100</c:v>
                </c:pt>
                <c:pt idx="1">
                  <c:v>103.95312473159022</c:v>
                </c:pt>
                <c:pt idx="2">
                  <c:v>110.48073955669226</c:v>
                </c:pt>
                <c:pt idx="3">
                  <c:v>116.99598417389767</c:v>
                </c:pt>
                <c:pt idx="4">
                  <c:v>124.62846072532837</c:v>
                </c:pt>
                <c:pt idx="5">
                  <c:v>124.46086084724553</c:v>
                </c:pt>
                <c:pt idx="6">
                  <c:v>136.28208399093933</c:v>
                </c:pt>
                <c:pt idx="7">
                  <c:v>147.89989109477068</c:v>
                </c:pt>
                <c:pt idx="8">
                  <c:v>156.81650323203237</c:v>
                </c:pt>
                <c:pt idx="9">
                  <c:v>167.76490001052227</c:v>
                </c:pt>
                <c:pt idx="10">
                  <c:v>178.87818035267432</c:v>
                </c:pt>
                <c:pt idx="11">
                  <c:v>187.4116241622109</c:v>
                </c:pt>
                <c:pt idx="12">
                  <c:v>198.97198393910415</c:v>
                </c:pt>
              </c:numCache>
            </c:numRef>
          </c:val>
          <c:smooth val="0"/>
          <c:extLst>
            <c:ext xmlns:c16="http://schemas.microsoft.com/office/drawing/2014/chart" uri="{C3380CC4-5D6E-409C-BE32-E72D297353CC}">
              <c16:uniqueId val="{0000000E-F42D-4564-B4FE-4272BDCDB9B2}"/>
            </c:ext>
          </c:extLst>
        </c:ser>
        <c:ser>
          <c:idx val="2"/>
          <c:order val="3"/>
          <c:tx>
            <c:strRef>
              <c:f>'Chart 3'!$W$17</c:f>
              <c:strCache>
                <c:ptCount val="1"/>
                <c:pt idx="0">
                  <c:v>Digitally delivered services</c:v>
                </c:pt>
              </c:strCache>
            </c:strRef>
          </c:tx>
          <c:spPr>
            <a:ln w="25400" cap="rnd">
              <a:solidFill>
                <a:schemeClr val="accent5"/>
              </a:solidFill>
              <a:prstDash val="solid"/>
              <a:round/>
            </a:ln>
            <a:effectLst/>
          </c:spPr>
          <c:marker>
            <c:symbol val="none"/>
          </c:marker>
          <c:dPt>
            <c:idx val="11"/>
            <c:marker>
              <c:symbol val="none"/>
            </c:marker>
            <c:bubble3D val="0"/>
            <c:spPr>
              <a:ln w="25400" cap="rnd">
                <a:solidFill>
                  <a:schemeClr val="accent5"/>
                </a:solidFill>
                <a:prstDash val="solid"/>
                <a:round/>
              </a:ln>
              <a:effectLst/>
            </c:spPr>
            <c:extLst>
              <c:ext xmlns:c16="http://schemas.microsoft.com/office/drawing/2014/chart" uri="{C3380CC4-5D6E-409C-BE32-E72D297353CC}">
                <c16:uniqueId val="{00000010-F42D-4564-B4FE-4272BDCDB9B2}"/>
              </c:ext>
            </c:extLst>
          </c:dPt>
          <c:dPt>
            <c:idx val="12"/>
            <c:marker>
              <c:symbol val="none"/>
            </c:marker>
            <c:bubble3D val="0"/>
            <c:spPr>
              <a:ln w="25400" cap="rnd">
                <a:solidFill>
                  <a:schemeClr val="accent5"/>
                </a:solidFill>
                <a:prstDash val="solid"/>
                <a:round/>
              </a:ln>
              <a:effectLst/>
            </c:spPr>
            <c:extLst>
              <c:ext xmlns:c16="http://schemas.microsoft.com/office/drawing/2014/chart" uri="{C3380CC4-5D6E-409C-BE32-E72D297353CC}">
                <c16:uniqueId val="{00000012-F42D-4564-B4FE-4272BDCDB9B2}"/>
              </c:ext>
            </c:extLst>
          </c:dPt>
          <c:cat>
            <c:numRef>
              <c:f>'Chart 3'!$R$18:$R$30</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3'!$W$18:$W$30</c:f>
              <c:numCache>
                <c:formatCode>0.0</c:formatCode>
                <c:ptCount val="13"/>
                <c:pt idx="0">
                  <c:v>100</c:v>
                </c:pt>
                <c:pt idx="1">
                  <c:v>104.20777367049104</c:v>
                </c:pt>
                <c:pt idx="2">
                  <c:v>110.37861479190558</c:v>
                </c:pt>
                <c:pt idx="3">
                  <c:v>116.53871090373296</c:v>
                </c:pt>
                <c:pt idx="4">
                  <c:v>124.52771635896289</c:v>
                </c:pt>
                <c:pt idx="5">
                  <c:v>139.07369567116672</c:v>
                </c:pt>
                <c:pt idx="6">
                  <c:v>152.97528975325247</c:v>
                </c:pt>
                <c:pt idx="7">
                  <c:v>165.95381280084223</c:v>
                </c:pt>
                <c:pt idx="8">
                  <c:v>176.56441684882606</c:v>
                </c:pt>
                <c:pt idx="9">
                  <c:v>187.63487749875236</c:v>
                </c:pt>
                <c:pt idx="10">
                  <c:v>198.25277388511461</c:v>
                </c:pt>
                <c:pt idx="11">
                  <c:v>207.75180767283535</c:v>
                </c:pt>
                <c:pt idx="12">
                  <c:v>220.87868155269445</c:v>
                </c:pt>
              </c:numCache>
            </c:numRef>
          </c:val>
          <c:smooth val="0"/>
          <c:extLst>
            <c:ext xmlns:c16="http://schemas.microsoft.com/office/drawing/2014/chart" uri="{C3380CC4-5D6E-409C-BE32-E72D297353CC}">
              <c16:uniqueId val="{00000013-F42D-4564-B4FE-4272BDCDB9B2}"/>
            </c:ext>
          </c:extLst>
        </c:ser>
        <c:ser>
          <c:idx val="5"/>
          <c:order val="4"/>
          <c:tx>
            <c:strRef>
              <c:f>'Chart 3'!$X$17</c:f>
              <c:strCache>
                <c:ptCount val="1"/>
                <c:pt idx="0">
                  <c:v>Total commercial services</c:v>
                </c:pt>
              </c:strCache>
            </c:strRef>
          </c:tx>
          <c:spPr>
            <a:ln w="25400" cap="rnd">
              <a:solidFill>
                <a:schemeClr val="tx2">
                  <a:lumMod val="90000"/>
                  <a:lumOff val="10000"/>
                </a:schemeClr>
              </a:solidFill>
              <a:prstDash val="solid"/>
              <a:round/>
            </a:ln>
            <a:effectLst/>
          </c:spPr>
          <c:marker>
            <c:symbol val="none"/>
          </c:marker>
          <c:dPt>
            <c:idx val="11"/>
            <c:marker>
              <c:symbol val="none"/>
            </c:marker>
            <c:bubble3D val="0"/>
            <c:spPr>
              <a:ln w="25400" cap="rnd">
                <a:solidFill>
                  <a:schemeClr val="tx2">
                    <a:lumMod val="90000"/>
                    <a:lumOff val="10000"/>
                  </a:schemeClr>
                </a:solidFill>
                <a:prstDash val="solid"/>
                <a:round/>
              </a:ln>
              <a:effectLst/>
            </c:spPr>
            <c:extLst>
              <c:ext xmlns:c16="http://schemas.microsoft.com/office/drawing/2014/chart" uri="{C3380CC4-5D6E-409C-BE32-E72D297353CC}">
                <c16:uniqueId val="{00000015-F42D-4564-B4FE-4272BDCDB9B2}"/>
              </c:ext>
            </c:extLst>
          </c:dPt>
          <c:dPt>
            <c:idx val="12"/>
            <c:marker>
              <c:symbol val="none"/>
            </c:marker>
            <c:bubble3D val="0"/>
            <c:spPr>
              <a:ln w="25400" cap="rnd">
                <a:solidFill>
                  <a:schemeClr val="tx2">
                    <a:lumMod val="90000"/>
                    <a:lumOff val="10000"/>
                  </a:schemeClr>
                </a:solidFill>
                <a:prstDash val="solid"/>
                <a:round/>
              </a:ln>
              <a:effectLst/>
            </c:spPr>
            <c:extLst>
              <c:ext xmlns:c16="http://schemas.microsoft.com/office/drawing/2014/chart" uri="{C3380CC4-5D6E-409C-BE32-E72D297353CC}">
                <c16:uniqueId val="{00000017-F42D-4564-B4FE-4272BDCDB9B2}"/>
              </c:ext>
            </c:extLst>
          </c:dPt>
          <c:cat>
            <c:numRef>
              <c:f>'Chart 3'!$R$18:$R$30</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3'!$X$18:$X$30</c:f>
              <c:numCache>
                <c:formatCode>0.0</c:formatCode>
                <c:ptCount val="13"/>
                <c:pt idx="0">
                  <c:v>100</c:v>
                </c:pt>
                <c:pt idx="1">
                  <c:v>103.3666595613148</c:v>
                </c:pt>
                <c:pt idx="2">
                  <c:v>109.43920802784264</c:v>
                </c:pt>
                <c:pt idx="3">
                  <c:v>115.95860759307664</c:v>
                </c:pt>
                <c:pt idx="4">
                  <c:v>121.82926121697228</c:v>
                </c:pt>
                <c:pt idx="5">
                  <c:v>99.795948728966579</c:v>
                </c:pt>
                <c:pt idx="6">
                  <c:v>110.99446732100506</c:v>
                </c:pt>
                <c:pt idx="7">
                  <c:v>131.02449508904417</c:v>
                </c:pt>
                <c:pt idx="8">
                  <c:v>140.86903182718694</c:v>
                </c:pt>
                <c:pt idx="9">
                  <c:v>151.86080051603992</c:v>
                </c:pt>
                <c:pt idx="10">
                  <c:v>159.87083783934636</c:v>
                </c:pt>
                <c:pt idx="11">
                  <c:v>165.11439368700505</c:v>
                </c:pt>
                <c:pt idx="12">
                  <c:v>175.74238137092374</c:v>
                </c:pt>
              </c:numCache>
            </c:numRef>
          </c:val>
          <c:smooth val="0"/>
          <c:extLst>
            <c:ext xmlns:c16="http://schemas.microsoft.com/office/drawing/2014/chart" uri="{C3380CC4-5D6E-409C-BE32-E72D297353CC}">
              <c16:uniqueId val="{00000018-F42D-4564-B4FE-4272BDCDB9B2}"/>
            </c:ext>
          </c:extLst>
        </c:ser>
        <c:dLbls>
          <c:showLegendKey val="0"/>
          <c:showVal val="0"/>
          <c:showCatName val="0"/>
          <c:showSerName val="0"/>
          <c:showPercent val="0"/>
          <c:showBubbleSize val="0"/>
        </c:dLbls>
        <c:smooth val="0"/>
        <c:axId val="679024600"/>
        <c:axId val="679025320"/>
      </c:lineChart>
      <c:catAx>
        <c:axId val="679024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025320"/>
        <c:crosses val="autoZero"/>
        <c:auto val="1"/>
        <c:lblAlgn val="ctr"/>
        <c:lblOffset val="100"/>
        <c:noMultiLvlLbl val="0"/>
      </c:catAx>
      <c:valAx>
        <c:axId val="679025320"/>
        <c:scaling>
          <c:orientation val="minMax"/>
          <c:max val="260"/>
          <c:min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2015=100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024600"/>
        <c:crosses val="autoZero"/>
        <c:crossBetween val="between"/>
        <c:majorUnit val="4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accent1"/>
                </a:solidFill>
                <a:latin typeface="+mn-lt"/>
                <a:ea typeface="+mn-ea"/>
                <a:cs typeface="+mn-cs"/>
              </a:defRPr>
            </a:pPr>
            <a:r>
              <a:rPr lang="en-GB" sz="1200" b="1" baseline="0">
                <a:solidFill>
                  <a:schemeClr val="accent1"/>
                </a:solidFill>
              </a:rPr>
              <a:t>Contributions to services growth by region</a:t>
            </a:r>
          </a:p>
        </c:rich>
      </c:tx>
      <c:layout>
        <c:manualLayout>
          <c:xMode val="edge"/>
          <c:yMode val="edge"/>
          <c:x val="0.25712785901762281"/>
          <c:y val="1.8604651162790697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4949170416197977"/>
          <c:y val="9.1188737771414952E-2"/>
          <c:w val="0.817770200599925"/>
          <c:h val="0.68196683369124311"/>
        </c:manualLayout>
      </c:layout>
      <c:barChart>
        <c:barDir val="col"/>
        <c:grouping val="stacked"/>
        <c:varyColors val="0"/>
        <c:ser>
          <c:idx val="0"/>
          <c:order val="0"/>
          <c:tx>
            <c:strRef>
              <c:f>'Chart 3'!$S$3</c:f>
              <c:strCache>
                <c:ptCount val="1"/>
                <c:pt idx="0">
                  <c:v>North America</c:v>
                </c:pt>
              </c:strCache>
            </c:strRef>
          </c:tx>
          <c:spPr>
            <a:solidFill>
              <a:schemeClr val="accent2"/>
            </a:solidFill>
            <a:ln>
              <a:noFill/>
            </a:ln>
            <a:effectLst/>
          </c:spPr>
          <c:invertIfNegative val="0"/>
          <c:dPt>
            <c:idx val="0"/>
            <c:invertIfNegative val="0"/>
            <c:bubble3D val="0"/>
            <c:spPr>
              <a:solidFill>
                <a:schemeClr val="accent2"/>
              </a:solidFill>
              <a:ln>
                <a:noFill/>
              </a:ln>
              <a:effectLst/>
            </c:spPr>
            <c:extLst>
              <c:ext xmlns:c16="http://schemas.microsoft.com/office/drawing/2014/chart" uri="{C3380CC4-5D6E-409C-BE32-E72D297353CC}">
                <c16:uniqueId val="{00000001-B47E-447A-BD78-9B365AFEEC01}"/>
              </c:ext>
            </c:extLst>
          </c:dPt>
          <c:cat>
            <c:numRef>
              <c:f>'Chart 3'!$R$8:$R$12</c:f>
              <c:numCache>
                <c:formatCode>General</c:formatCode>
                <c:ptCount val="5"/>
                <c:pt idx="0">
                  <c:v>2023</c:v>
                </c:pt>
                <c:pt idx="1">
                  <c:v>2024</c:v>
                </c:pt>
                <c:pt idx="2">
                  <c:v>2025</c:v>
                </c:pt>
                <c:pt idx="3">
                  <c:v>2026</c:v>
                </c:pt>
                <c:pt idx="4">
                  <c:v>2027</c:v>
                </c:pt>
              </c:numCache>
            </c:numRef>
          </c:cat>
          <c:val>
            <c:numRef>
              <c:f>'Chart 3'!$S$8:$S$12</c:f>
              <c:numCache>
                <c:formatCode>0.0</c:formatCode>
                <c:ptCount val="5"/>
                <c:pt idx="0">
                  <c:v>0.78837555720459485</c:v>
                </c:pt>
                <c:pt idx="1">
                  <c:v>0.99058963210035111</c:v>
                </c:pt>
                <c:pt idx="2">
                  <c:v>0.57275115110126606</c:v>
                </c:pt>
                <c:pt idx="3">
                  <c:v>0.22798502874800441</c:v>
                </c:pt>
                <c:pt idx="4">
                  <c:v>0.33724581118842767</c:v>
                </c:pt>
              </c:numCache>
            </c:numRef>
          </c:val>
          <c:extLst>
            <c:ext xmlns:c16="http://schemas.microsoft.com/office/drawing/2014/chart" uri="{C3380CC4-5D6E-409C-BE32-E72D297353CC}">
              <c16:uniqueId val="{00000002-B47E-447A-BD78-9B365AFEEC01}"/>
            </c:ext>
          </c:extLst>
        </c:ser>
        <c:ser>
          <c:idx val="1"/>
          <c:order val="1"/>
          <c:tx>
            <c:strRef>
              <c:f>'Chart 3'!$T$3</c:f>
              <c:strCache>
                <c:ptCount val="1"/>
                <c:pt idx="0">
                  <c:v>Europe</c:v>
                </c:pt>
              </c:strCache>
            </c:strRef>
          </c:tx>
          <c:spPr>
            <a:solidFill>
              <a:srgbClr val="00B050"/>
            </a:solidFill>
            <a:ln>
              <a:noFill/>
            </a:ln>
            <a:effectLst/>
          </c:spPr>
          <c:invertIfNegative val="0"/>
          <c:cat>
            <c:numRef>
              <c:f>'Chart 3'!$R$8:$R$12</c:f>
              <c:numCache>
                <c:formatCode>General</c:formatCode>
                <c:ptCount val="5"/>
                <c:pt idx="0">
                  <c:v>2023</c:v>
                </c:pt>
                <c:pt idx="1">
                  <c:v>2024</c:v>
                </c:pt>
                <c:pt idx="2">
                  <c:v>2025</c:v>
                </c:pt>
                <c:pt idx="3">
                  <c:v>2026</c:v>
                </c:pt>
                <c:pt idx="4">
                  <c:v>2027</c:v>
                </c:pt>
              </c:numCache>
            </c:numRef>
          </c:cat>
          <c:val>
            <c:numRef>
              <c:f>'Chart 3'!$T$8:$T$12</c:f>
              <c:numCache>
                <c:formatCode>0.0</c:formatCode>
                <c:ptCount val="5"/>
                <c:pt idx="0">
                  <c:v>2.3009775844829639</c:v>
                </c:pt>
                <c:pt idx="1">
                  <c:v>2.4876834201658213</c:v>
                </c:pt>
                <c:pt idx="2">
                  <c:v>2.1981281550765481</c:v>
                </c:pt>
                <c:pt idx="3">
                  <c:v>2.2665513827104502</c:v>
                </c:pt>
                <c:pt idx="4">
                  <c:v>2.6038126153527661</c:v>
                </c:pt>
              </c:numCache>
            </c:numRef>
          </c:val>
          <c:extLst>
            <c:ext xmlns:c16="http://schemas.microsoft.com/office/drawing/2014/chart" uri="{C3380CC4-5D6E-409C-BE32-E72D297353CC}">
              <c16:uniqueId val="{00000003-B47E-447A-BD78-9B365AFEEC01}"/>
            </c:ext>
          </c:extLst>
        </c:ser>
        <c:ser>
          <c:idx val="2"/>
          <c:order val="2"/>
          <c:tx>
            <c:strRef>
              <c:f>'Chart 3'!$U$3</c:f>
              <c:strCache>
                <c:ptCount val="1"/>
                <c:pt idx="0">
                  <c:v>Asia</c:v>
                </c:pt>
              </c:strCache>
            </c:strRef>
          </c:tx>
          <c:spPr>
            <a:solidFill>
              <a:srgbClr val="FFC000"/>
            </a:solidFill>
            <a:ln>
              <a:noFill/>
            </a:ln>
            <a:effectLst/>
          </c:spPr>
          <c:invertIfNegative val="0"/>
          <c:cat>
            <c:numRef>
              <c:f>'Chart 3'!$R$8:$R$12</c:f>
              <c:numCache>
                <c:formatCode>General</c:formatCode>
                <c:ptCount val="5"/>
                <c:pt idx="0">
                  <c:v>2023</c:v>
                </c:pt>
                <c:pt idx="1">
                  <c:v>2024</c:v>
                </c:pt>
                <c:pt idx="2">
                  <c:v>2025</c:v>
                </c:pt>
                <c:pt idx="3">
                  <c:v>2026</c:v>
                </c:pt>
                <c:pt idx="4">
                  <c:v>2027</c:v>
                </c:pt>
              </c:numCache>
            </c:numRef>
          </c:cat>
          <c:val>
            <c:numRef>
              <c:f>'Chart 3'!$U$8:$U$12</c:f>
              <c:numCache>
                <c:formatCode>0.0</c:formatCode>
                <c:ptCount val="5"/>
                <c:pt idx="0">
                  <c:v>3.0348427735745318</c:v>
                </c:pt>
                <c:pt idx="1">
                  <c:v>3.8864928843308983</c:v>
                </c:pt>
                <c:pt idx="2">
                  <c:v>2.2531151616241307</c:v>
                </c:pt>
                <c:pt idx="3">
                  <c:v>1.1248668798915118</c:v>
                </c:pt>
                <c:pt idx="4">
                  <c:v>2.480930848497183</c:v>
                </c:pt>
              </c:numCache>
            </c:numRef>
          </c:val>
          <c:extLst>
            <c:ext xmlns:c16="http://schemas.microsoft.com/office/drawing/2014/chart" uri="{C3380CC4-5D6E-409C-BE32-E72D297353CC}">
              <c16:uniqueId val="{00000004-B47E-447A-BD78-9B365AFEEC01}"/>
            </c:ext>
          </c:extLst>
        </c:ser>
        <c:ser>
          <c:idx val="3"/>
          <c:order val="3"/>
          <c:tx>
            <c:strRef>
              <c:f>'Chart 3'!$V$3</c:f>
              <c:strCache>
                <c:ptCount val="1"/>
                <c:pt idx="0">
                  <c:v>Rest of world</c:v>
                </c:pt>
              </c:strCache>
            </c:strRef>
          </c:tx>
          <c:spPr>
            <a:solidFill>
              <a:schemeClr val="tx2">
                <a:lumMod val="25000"/>
                <a:lumOff val="75000"/>
              </a:schemeClr>
            </a:solidFill>
            <a:ln>
              <a:noFill/>
            </a:ln>
            <a:effectLst/>
          </c:spPr>
          <c:invertIfNegative val="0"/>
          <c:cat>
            <c:numRef>
              <c:f>'Chart 3'!$R$8:$R$12</c:f>
              <c:numCache>
                <c:formatCode>General</c:formatCode>
                <c:ptCount val="5"/>
                <c:pt idx="0">
                  <c:v>2023</c:v>
                </c:pt>
                <c:pt idx="1">
                  <c:v>2024</c:v>
                </c:pt>
                <c:pt idx="2">
                  <c:v>2025</c:v>
                </c:pt>
                <c:pt idx="3">
                  <c:v>2026</c:v>
                </c:pt>
                <c:pt idx="4">
                  <c:v>2027</c:v>
                </c:pt>
              </c:numCache>
            </c:numRef>
          </c:cat>
          <c:val>
            <c:numRef>
              <c:f>'Chart 3'!$V$8:$V$12</c:f>
              <c:numCache>
                <c:formatCode>0.0</c:formatCode>
                <c:ptCount val="5"/>
                <c:pt idx="0">
                  <c:v>1.3893127087951509</c:v>
                </c:pt>
                <c:pt idx="1">
                  <c:v>0.43806236873072102</c:v>
                </c:pt>
                <c:pt idx="2">
                  <c:v>0.25059732684647518</c:v>
                </c:pt>
                <c:pt idx="3">
                  <c:v>-0.33953316711384929</c:v>
                </c:pt>
                <c:pt idx="4">
                  <c:v>1.0147528203027312</c:v>
                </c:pt>
              </c:numCache>
            </c:numRef>
          </c:val>
          <c:extLst>
            <c:ext xmlns:c16="http://schemas.microsoft.com/office/drawing/2014/chart" uri="{C3380CC4-5D6E-409C-BE32-E72D297353CC}">
              <c16:uniqueId val="{00000005-B47E-447A-BD78-9B365AFEEC01}"/>
            </c:ext>
          </c:extLst>
        </c:ser>
        <c:dLbls>
          <c:showLegendKey val="0"/>
          <c:showVal val="0"/>
          <c:showCatName val="0"/>
          <c:showSerName val="0"/>
          <c:showPercent val="0"/>
          <c:showBubbleSize val="0"/>
        </c:dLbls>
        <c:gapWidth val="150"/>
        <c:overlap val="100"/>
        <c:axId val="956807352"/>
        <c:axId val="956804112"/>
      </c:barChart>
      <c:lineChart>
        <c:grouping val="standard"/>
        <c:varyColors val="0"/>
        <c:ser>
          <c:idx val="4"/>
          <c:order val="4"/>
          <c:tx>
            <c:strRef>
              <c:f>'Chart 3'!$W$3</c:f>
              <c:strCache>
                <c:ptCount val="1"/>
                <c:pt idx="0">
                  <c:v>Commercial services</c:v>
                </c:pt>
              </c:strCache>
            </c:strRef>
          </c:tx>
          <c:spPr>
            <a:ln w="28575" cap="rnd">
              <a:solidFill>
                <a:schemeClr val="accent1"/>
              </a:solidFill>
              <a:round/>
            </a:ln>
            <a:effectLst/>
          </c:spPr>
          <c:marker>
            <c:symbol val="circle"/>
            <c:size val="8"/>
            <c:spPr>
              <a:solidFill>
                <a:schemeClr val="accent1"/>
              </a:solidFill>
              <a:ln w="9525">
                <a:solidFill>
                  <a:schemeClr val="tx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3'!$R$8:$R$12</c:f>
              <c:numCache>
                <c:formatCode>General</c:formatCode>
                <c:ptCount val="5"/>
                <c:pt idx="0">
                  <c:v>2023</c:v>
                </c:pt>
                <c:pt idx="1">
                  <c:v>2024</c:v>
                </c:pt>
                <c:pt idx="2">
                  <c:v>2025</c:v>
                </c:pt>
                <c:pt idx="3">
                  <c:v>2026</c:v>
                </c:pt>
                <c:pt idx="4">
                  <c:v>2027</c:v>
                </c:pt>
              </c:numCache>
            </c:numRef>
          </c:cat>
          <c:val>
            <c:numRef>
              <c:f>'Chart 3'!$W$8:$W$12</c:f>
              <c:numCache>
                <c:formatCode>0.0</c:formatCode>
                <c:ptCount val="5"/>
                <c:pt idx="0">
                  <c:v>7.5135086240572413</c:v>
                </c:pt>
                <c:pt idx="1">
                  <c:v>7.8028283053277914</c:v>
                </c:pt>
                <c:pt idx="2">
                  <c:v>5.27459179464842</c:v>
                </c:pt>
                <c:pt idx="3">
                  <c:v>3.2798701242361172</c:v>
                </c:pt>
                <c:pt idx="4">
                  <c:v>6.4367420953411081</c:v>
                </c:pt>
              </c:numCache>
            </c:numRef>
          </c:val>
          <c:smooth val="0"/>
          <c:extLst>
            <c:ext xmlns:c16="http://schemas.microsoft.com/office/drawing/2014/chart" uri="{C3380CC4-5D6E-409C-BE32-E72D297353CC}">
              <c16:uniqueId val="{00000006-B47E-447A-BD78-9B365AFEEC01}"/>
            </c:ext>
          </c:extLst>
        </c:ser>
        <c:dLbls>
          <c:showLegendKey val="0"/>
          <c:showVal val="0"/>
          <c:showCatName val="0"/>
          <c:showSerName val="0"/>
          <c:showPercent val="0"/>
          <c:showBubbleSize val="0"/>
        </c:dLbls>
        <c:marker val="1"/>
        <c:smooth val="0"/>
        <c:axId val="956807352"/>
        <c:axId val="956804112"/>
      </c:lineChart>
      <c:catAx>
        <c:axId val="9568073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6804112"/>
        <c:crosses val="autoZero"/>
        <c:auto val="1"/>
        <c:lblAlgn val="ctr"/>
        <c:lblOffset val="100"/>
        <c:noMultiLvlLbl val="0"/>
      </c:catAx>
      <c:valAx>
        <c:axId val="9568041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Annual %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6807352"/>
        <c:crosses val="autoZero"/>
        <c:crossBetween val="between"/>
      </c:valAx>
      <c:spPr>
        <a:noFill/>
        <a:ln>
          <a:noFill/>
        </a:ln>
        <a:effectLst/>
      </c:spPr>
    </c:plotArea>
    <c:legend>
      <c:legendPos val="b"/>
      <c:layout>
        <c:manualLayout>
          <c:xMode val="edge"/>
          <c:yMode val="edge"/>
          <c:x val="0.14226190476190476"/>
          <c:y val="0.81501654153695913"/>
          <c:w val="0.78095238095238084"/>
          <c:h val="0.164470731856192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827405802462608E-2"/>
          <c:y val="8.6486486486486491E-2"/>
          <c:w val="0.9413940707076045"/>
          <c:h val="0.72546527629992197"/>
        </c:manualLayout>
      </c:layout>
      <c:lineChart>
        <c:grouping val="standard"/>
        <c:varyColors val="0"/>
        <c:ser>
          <c:idx val="0"/>
          <c:order val="0"/>
          <c:tx>
            <c:strRef>
              <c:f>'Chart 4'!$R$2</c:f>
              <c:strCache>
                <c:ptCount val="1"/>
                <c:pt idx="0">
                  <c:v>Gasoline regular</c:v>
                </c:pt>
              </c:strCache>
            </c:strRef>
          </c:tx>
          <c:spPr>
            <a:ln w="28575" cap="rnd">
              <a:solidFill>
                <a:schemeClr val="accent1"/>
              </a:solidFill>
              <a:round/>
            </a:ln>
            <a:effectLst/>
          </c:spPr>
          <c:marker>
            <c:symbol val="diamond"/>
            <c:size val="5"/>
            <c:spPr>
              <a:solidFill>
                <a:schemeClr val="accent1"/>
              </a:solidFill>
              <a:ln w="9525">
                <a:solidFill>
                  <a:schemeClr val="accent1"/>
                </a:solidFill>
              </a:ln>
              <a:effectLst/>
            </c:spPr>
          </c:marker>
          <c:cat>
            <c:strRef>
              <c:f>'Chart 4'!$Q$3:$Q$437</c:f>
              <c:strCache>
                <c:ptCount val="435"/>
                <c:pt idx="0">
                  <c:v>1990/5</c:v>
                </c:pt>
                <c:pt idx="1">
                  <c:v>1990/6</c:v>
                </c:pt>
                <c:pt idx="2">
                  <c:v>1990/7</c:v>
                </c:pt>
                <c:pt idx="3">
                  <c:v>1990/8</c:v>
                </c:pt>
                <c:pt idx="4">
                  <c:v>1990/9</c:v>
                </c:pt>
                <c:pt idx="5">
                  <c:v>1990/10</c:v>
                </c:pt>
                <c:pt idx="6">
                  <c:v>1990/11</c:v>
                </c:pt>
                <c:pt idx="7">
                  <c:v>1990/12</c:v>
                </c:pt>
                <c:pt idx="8">
                  <c:v>1991/1</c:v>
                </c:pt>
                <c:pt idx="9">
                  <c:v>1991/2</c:v>
                </c:pt>
                <c:pt idx="10">
                  <c:v>1991/3</c:v>
                </c:pt>
                <c:pt idx="11">
                  <c:v>1991/4</c:v>
                </c:pt>
                <c:pt idx="12">
                  <c:v>1991/5</c:v>
                </c:pt>
                <c:pt idx="13">
                  <c:v>1991/6</c:v>
                </c:pt>
                <c:pt idx="14">
                  <c:v>1991/7</c:v>
                </c:pt>
                <c:pt idx="15">
                  <c:v>1991/8</c:v>
                </c:pt>
                <c:pt idx="16">
                  <c:v>1991/9</c:v>
                </c:pt>
                <c:pt idx="17">
                  <c:v>1991/10</c:v>
                </c:pt>
                <c:pt idx="18">
                  <c:v>1991/11</c:v>
                </c:pt>
                <c:pt idx="19">
                  <c:v>1991/12</c:v>
                </c:pt>
                <c:pt idx="20">
                  <c:v>1992/1</c:v>
                </c:pt>
                <c:pt idx="21">
                  <c:v>1992/2</c:v>
                </c:pt>
                <c:pt idx="22">
                  <c:v>1992/3</c:v>
                </c:pt>
                <c:pt idx="23">
                  <c:v>1992/4</c:v>
                </c:pt>
                <c:pt idx="24">
                  <c:v>1992/5</c:v>
                </c:pt>
                <c:pt idx="25">
                  <c:v>1992/6</c:v>
                </c:pt>
                <c:pt idx="26">
                  <c:v>1992/7</c:v>
                </c:pt>
                <c:pt idx="27">
                  <c:v>1992/8</c:v>
                </c:pt>
                <c:pt idx="28">
                  <c:v>1992/9</c:v>
                </c:pt>
                <c:pt idx="29">
                  <c:v>1992/10</c:v>
                </c:pt>
                <c:pt idx="30">
                  <c:v>1992/11</c:v>
                </c:pt>
                <c:pt idx="31">
                  <c:v>1992/12</c:v>
                </c:pt>
                <c:pt idx="32">
                  <c:v>1993/1</c:v>
                </c:pt>
                <c:pt idx="33">
                  <c:v>1993/2</c:v>
                </c:pt>
                <c:pt idx="34">
                  <c:v>1993/3</c:v>
                </c:pt>
                <c:pt idx="35">
                  <c:v>1993/4</c:v>
                </c:pt>
                <c:pt idx="36">
                  <c:v>1993/5</c:v>
                </c:pt>
                <c:pt idx="37">
                  <c:v>1993/6</c:v>
                </c:pt>
                <c:pt idx="38">
                  <c:v>1993/7</c:v>
                </c:pt>
                <c:pt idx="39">
                  <c:v>1993/8</c:v>
                </c:pt>
                <c:pt idx="40">
                  <c:v>1993/9</c:v>
                </c:pt>
                <c:pt idx="41">
                  <c:v>1993/10</c:v>
                </c:pt>
                <c:pt idx="42">
                  <c:v>1993/11</c:v>
                </c:pt>
                <c:pt idx="43">
                  <c:v>1993/12</c:v>
                </c:pt>
                <c:pt idx="44">
                  <c:v>1994/1</c:v>
                </c:pt>
                <c:pt idx="45">
                  <c:v>1994/2</c:v>
                </c:pt>
                <c:pt idx="46">
                  <c:v>1994/3</c:v>
                </c:pt>
                <c:pt idx="47">
                  <c:v>1994/4</c:v>
                </c:pt>
                <c:pt idx="48">
                  <c:v>1994/5</c:v>
                </c:pt>
                <c:pt idx="49">
                  <c:v>1994/6</c:v>
                </c:pt>
                <c:pt idx="50">
                  <c:v>1994/7</c:v>
                </c:pt>
                <c:pt idx="51">
                  <c:v>1994/8</c:v>
                </c:pt>
                <c:pt idx="52">
                  <c:v>1994/9</c:v>
                </c:pt>
                <c:pt idx="53">
                  <c:v>1994/10</c:v>
                </c:pt>
                <c:pt idx="54">
                  <c:v>1994/11</c:v>
                </c:pt>
                <c:pt idx="55">
                  <c:v>1994/12</c:v>
                </c:pt>
                <c:pt idx="56">
                  <c:v>1995/1</c:v>
                </c:pt>
                <c:pt idx="57">
                  <c:v>1995/2</c:v>
                </c:pt>
                <c:pt idx="58">
                  <c:v>1995/3</c:v>
                </c:pt>
                <c:pt idx="59">
                  <c:v>1995/4</c:v>
                </c:pt>
                <c:pt idx="60">
                  <c:v>1995/5</c:v>
                </c:pt>
                <c:pt idx="61">
                  <c:v>1995/6</c:v>
                </c:pt>
                <c:pt idx="62">
                  <c:v>1995/7</c:v>
                </c:pt>
                <c:pt idx="63">
                  <c:v>1995/8</c:v>
                </c:pt>
                <c:pt idx="64">
                  <c:v>1995/9</c:v>
                </c:pt>
                <c:pt idx="65">
                  <c:v>1995/10</c:v>
                </c:pt>
                <c:pt idx="66">
                  <c:v>1995/11</c:v>
                </c:pt>
                <c:pt idx="67">
                  <c:v>1995/12</c:v>
                </c:pt>
                <c:pt idx="68">
                  <c:v>1996/1</c:v>
                </c:pt>
                <c:pt idx="69">
                  <c:v>1996/2</c:v>
                </c:pt>
                <c:pt idx="70">
                  <c:v>1996/3</c:v>
                </c:pt>
                <c:pt idx="71">
                  <c:v>1996/4</c:v>
                </c:pt>
                <c:pt idx="72">
                  <c:v>1996/5</c:v>
                </c:pt>
                <c:pt idx="73">
                  <c:v>1996/6</c:v>
                </c:pt>
                <c:pt idx="74">
                  <c:v>1996/7</c:v>
                </c:pt>
                <c:pt idx="75">
                  <c:v>1996/8</c:v>
                </c:pt>
                <c:pt idx="76">
                  <c:v>1996/9</c:v>
                </c:pt>
                <c:pt idx="77">
                  <c:v>1996/10</c:v>
                </c:pt>
                <c:pt idx="78">
                  <c:v>1996/11</c:v>
                </c:pt>
                <c:pt idx="79">
                  <c:v>1996/12</c:v>
                </c:pt>
                <c:pt idx="80">
                  <c:v>1997/1</c:v>
                </c:pt>
                <c:pt idx="81">
                  <c:v>1997/2</c:v>
                </c:pt>
                <c:pt idx="82">
                  <c:v>1997/3</c:v>
                </c:pt>
                <c:pt idx="83">
                  <c:v>1997/4</c:v>
                </c:pt>
                <c:pt idx="84">
                  <c:v>1997/5</c:v>
                </c:pt>
                <c:pt idx="85">
                  <c:v>1997/6</c:v>
                </c:pt>
                <c:pt idx="86">
                  <c:v>1997/7</c:v>
                </c:pt>
                <c:pt idx="87">
                  <c:v>1997/8</c:v>
                </c:pt>
                <c:pt idx="88">
                  <c:v>1997/9</c:v>
                </c:pt>
                <c:pt idx="89">
                  <c:v>1997/10</c:v>
                </c:pt>
                <c:pt idx="90">
                  <c:v>1997/11</c:v>
                </c:pt>
                <c:pt idx="91">
                  <c:v>1997/12</c:v>
                </c:pt>
                <c:pt idx="92">
                  <c:v>1998/1</c:v>
                </c:pt>
                <c:pt idx="93">
                  <c:v>1998/2</c:v>
                </c:pt>
                <c:pt idx="94">
                  <c:v>1998/3</c:v>
                </c:pt>
                <c:pt idx="95">
                  <c:v>1998/4</c:v>
                </c:pt>
                <c:pt idx="96">
                  <c:v>1998/5</c:v>
                </c:pt>
                <c:pt idx="97">
                  <c:v>1998/6</c:v>
                </c:pt>
                <c:pt idx="98">
                  <c:v>1998/7</c:v>
                </c:pt>
                <c:pt idx="99">
                  <c:v>1998/8</c:v>
                </c:pt>
                <c:pt idx="100">
                  <c:v>1998/9</c:v>
                </c:pt>
                <c:pt idx="101">
                  <c:v>1998/10</c:v>
                </c:pt>
                <c:pt idx="102">
                  <c:v>1998/11</c:v>
                </c:pt>
                <c:pt idx="103">
                  <c:v>1998/12</c:v>
                </c:pt>
                <c:pt idx="104">
                  <c:v>1999/1</c:v>
                </c:pt>
                <c:pt idx="105">
                  <c:v>1999/2</c:v>
                </c:pt>
                <c:pt idx="106">
                  <c:v>1999/3</c:v>
                </c:pt>
                <c:pt idx="107">
                  <c:v>1999/4</c:v>
                </c:pt>
                <c:pt idx="108">
                  <c:v>1999/5</c:v>
                </c:pt>
                <c:pt idx="109">
                  <c:v>1999/6</c:v>
                </c:pt>
                <c:pt idx="110">
                  <c:v>1999/7</c:v>
                </c:pt>
                <c:pt idx="111">
                  <c:v>1999/8</c:v>
                </c:pt>
                <c:pt idx="112">
                  <c:v>1999/9</c:v>
                </c:pt>
                <c:pt idx="113">
                  <c:v>1999/10</c:v>
                </c:pt>
                <c:pt idx="114">
                  <c:v>1999/11</c:v>
                </c:pt>
                <c:pt idx="115">
                  <c:v>1999/12</c:v>
                </c:pt>
                <c:pt idx="116">
                  <c:v>2000/1</c:v>
                </c:pt>
                <c:pt idx="117">
                  <c:v>2000/2</c:v>
                </c:pt>
                <c:pt idx="118">
                  <c:v>2000/3</c:v>
                </c:pt>
                <c:pt idx="119">
                  <c:v>2000/4</c:v>
                </c:pt>
                <c:pt idx="120">
                  <c:v>2000/5</c:v>
                </c:pt>
                <c:pt idx="121">
                  <c:v>2000/6</c:v>
                </c:pt>
                <c:pt idx="122">
                  <c:v>2000/7</c:v>
                </c:pt>
                <c:pt idx="123">
                  <c:v>2000/8</c:v>
                </c:pt>
                <c:pt idx="124">
                  <c:v>2000/9</c:v>
                </c:pt>
                <c:pt idx="125">
                  <c:v>2000/10</c:v>
                </c:pt>
                <c:pt idx="126">
                  <c:v>2000/11</c:v>
                </c:pt>
                <c:pt idx="127">
                  <c:v>2000/12</c:v>
                </c:pt>
                <c:pt idx="128">
                  <c:v>2001/1</c:v>
                </c:pt>
                <c:pt idx="129">
                  <c:v>2001/2</c:v>
                </c:pt>
                <c:pt idx="130">
                  <c:v>2001/3</c:v>
                </c:pt>
                <c:pt idx="131">
                  <c:v>2001/4</c:v>
                </c:pt>
                <c:pt idx="132">
                  <c:v>2001/5</c:v>
                </c:pt>
                <c:pt idx="133">
                  <c:v>2001/6</c:v>
                </c:pt>
                <c:pt idx="134">
                  <c:v>2001/7</c:v>
                </c:pt>
                <c:pt idx="135">
                  <c:v>2001/8</c:v>
                </c:pt>
                <c:pt idx="136">
                  <c:v>2001/9</c:v>
                </c:pt>
                <c:pt idx="137">
                  <c:v>2001/10</c:v>
                </c:pt>
                <c:pt idx="138">
                  <c:v>2001/11</c:v>
                </c:pt>
                <c:pt idx="139">
                  <c:v>2001/12</c:v>
                </c:pt>
                <c:pt idx="140">
                  <c:v>2002/1</c:v>
                </c:pt>
                <c:pt idx="141">
                  <c:v>2002/2</c:v>
                </c:pt>
                <c:pt idx="142">
                  <c:v>2002/3</c:v>
                </c:pt>
                <c:pt idx="143">
                  <c:v>2002/4</c:v>
                </c:pt>
                <c:pt idx="144">
                  <c:v>2002/5</c:v>
                </c:pt>
                <c:pt idx="145">
                  <c:v>2002/6</c:v>
                </c:pt>
                <c:pt idx="146">
                  <c:v>2002/7</c:v>
                </c:pt>
                <c:pt idx="147">
                  <c:v>2002/8</c:v>
                </c:pt>
                <c:pt idx="148">
                  <c:v>2002/9</c:v>
                </c:pt>
                <c:pt idx="149">
                  <c:v>2002/10</c:v>
                </c:pt>
                <c:pt idx="150">
                  <c:v>2002/11</c:v>
                </c:pt>
                <c:pt idx="151">
                  <c:v>2002/12</c:v>
                </c:pt>
                <c:pt idx="152">
                  <c:v>2003/1</c:v>
                </c:pt>
                <c:pt idx="153">
                  <c:v>2003/2</c:v>
                </c:pt>
                <c:pt idx="154">
                  <c:v>2003/3</c:v>
                </c:pt>
                <c:pt idx="155">
                  <c:v>2003/4</c:v>
                </c:pt>
                <c:pt idx="156">
                  <c:v>2003/5</c:v>
                </c:pt>
                <c:pt idx="157">
                  <c:v>2003/6</c:v>
                </c:pt>
                <c:pt idx="158">
                  <c:v>2003/7</c:v>
                </c:pt>
                <c:pt idx="159">
                  <c:v>2003/8</c:v>
                </c:pt>
                <c:pt idx="160">
                  <c:v>2003/9</c:v>
                </c:pt>
                <c:pt idx="161">
                  <c:v>2003/10</c:v>
                </c:pt>
                <c:pt idx="162">
                  <c:v>2003/11</c:v>
                </c:pt>
                <c:pt idx="163">
                  <c:v>2003/12</c:v>
                </c:pt>
                <c:pt idx="164">
                  <c:v>2004/1</c:v>
                </c:pt>
                <c:pt idx="165">
                  <c:v>2004/2</c:v>
                </c:pt>
                <c:pt idx="166">
                  <c:v>2004/3</c:v>
                </c:pt>
                <c:pt idx="167">
                  <c:v>2004/4</c:v>
                </c:pt>
                <c:pt idx="168">
                  <c:v>2004/5</c:v>
                </c:pt>
                <c:pt idx="169">
                  <c:v>2004/6</c:v>
                </c:pt>
                <c:pt idx="170">
                  <c:v>2004/7</c:v>
                </c:pt>
                <c:pt idx="171">
                  <c:v>2004/8</c:v>
                </c:pt>
                <c:pt idx="172">
                  <c:v>2004/9</c:v>
                </c:pt>
                <c:pt idx="173">
                  <c:v>2004/10</c:v>
                </c:pt>
                <c:pt idx="174">
                  <c:v>2004/11</c:v>
                </c:pt>
                <c:pt idx="175">
                  <c:v>2004/12</c:v>
                </c:pt>
                <c:pt idx="176">
                  <c:v>2005/1</c:v>
                </c:pt>
                <c:pt idx="177">
                  <c:v>2005/2</c:v>
                </c:pt>
                <c:pt idx="178">
                  <c:v>2005/3</c:v>
                </c:pt>
                <c:pt idx="179">
                  <c:v>2005/4</c:v>
                </c:pt>
                <c:pt idx="180">
                  <c:v>2005/5</c:v>
                </c:pt>
                <c:pt idx="181">
                  <c:v>2005/6</c:v>
                </c:pt>
                <c:pt idx="182">
                  <c:v>2005/7</c:v>
                </c:pt>
                <c:pt idx="183">
                  <c:v>2005/8</c:v>
                </c:pt>
                <c:pt idx="184">
                  <c:v>2005/9</c:v>
                </c:pt>
                <c:pt idx="185">
                  <c:v>2005/10</c:v>
                </c:pt>
                <c:pt idx="186">
                  <c:v>2005/11</c:v>
                </c:pt>
                <c:pt idx="187">
                  <c:v>2005/12</c:v>
                </c:pt>
                <c:pt idx="188">
                  <c:v>2006/1</c:v>
                </c:pt>
                <c:pt idx="189">
                  <c:v>2006/2</c:v>
                </c:pt>
                <c:pt idx="190">
                  <c:v>2006/3</c:v>
                </c:pt>
                <c:pt idx="191">
                  <c:v>2006/4</c:v>
                </c:pt>
                <c:pt idx="192">
                  <c:v>2006/5</c:v>
                </c:pt>
                <c:pt idx="193">
                  <c:v>2006/6</c:v>
                </c:pt>
                <c:pt idx="194">
                  <c:v>2006/7</c:v>
                </c:pt>
                <c:pt idx="195">
                  <c:v>2006/8</c:v>
                </c:pt>
                <c:pt idx="196">
                  <c:v>2006/9</c:v>
                </c:pt>
                <c:pt idx="197">
                  <c:v>2006/10</c:v>
                </c:pt>
                <c:pt idx="198">
                  <c:v>2006/11</c:v>
                </c:pt>
                <c:pt idx="199">
                  <c:v>2006/12</c:v>
                </c:pt>
                <c:pt idx="200">
                  <c:v>2007/1</c:v>
                </c:pt>
                <c:pt idx="201">
                  <c:v>2007/2</c:v>
                </c:pt>
                <c:pt idx="202">
                  <c:v>2007/3</c:v>
                </c:pt>
                <c:pt idx="203">
                  <c:v>2007/4</c:v>
                </c:pt>
                <c:pt idx="204">
                  <c:v>2007/5</c:v>
                </c:pt>
                <c:pt idx="205">
                  <c:v>2007/6</c:v>
                </c:pt>
                <c:pt idx="206">
                  <c:v>2007/7</c:v>
                </c:pt>
                <c:pt idx="207">
                  <c:v>2007/8</c:v>
                </c:pt>
                <c:pt idx="208">
                  <c:v>2007/9</c:v>
                </c:pt>
                <c:pt idx="209">
                  <c:v>2007/10</c:v>
                </c:pt>
                <c:pt idx="210">
                  <c:v>2007/11</c:v>
                </c:pt>
                <c:pt idx="211">
                  <c:v>2007/12</c:v>
                </c:pt>
                <c:pt idx="212">
                  <c:v>2008/1</c:v>
                </c:pt>
                <c:pt idx="213">
                  <c:v>2008/2</c:v>
                </c:pt>
                <c:pt idx="214">
                  <c:v>2008/3</c:v>
                </c:pt>
                <c:pt idx="215">
                  <c:v>2008/4</c:v>
                </c:pt>
                <c:pt idx="216">
                  <c:v>2008/5</c:v>
                </c:pt>
                <c:pt idx="217">
                  <c:v>2008/6</c:v>
                </c:pt>
                <c:pt idx="218">
                  <c:v>2008/7</c:v>
                </c:pt>
                <c:pt idx="219">
                  <c:v>2008/8</c:v>
                </c:pt>
                <c:pt idx="220">
                  <c:v>2008/9</c:v>
                </c:pt>
                <c:pt idx="221">
                  <c:v>2008/10</c:v>
                </c:pt>
                <c:pt idx="222">
                  <c:v>2008/11</c:v>
                </c:pt>
                <c:pt idx="223">
                  <c:v>2008/12</c:v>
                </c:pt>
                <c:pt idx="224">
                  <c:v>2009/1</c:v>
                </c:pt>
                <c:pt idx="225">
                  <c:v>2009/2</c:v>
                </c:pt>
                <c:pt idx="226">
                  <c:v>2009/3</c:v>
                </c:pt>
                <c:pt idx="227">
                  <c:v>2009/4</c:v>
                </c:pt>
                <c:pt idx="228">
                  <c:v>2009/5</c:v>
                </c:pt>
                <c:pt idx="229">
                  <c:v>2009/6</c:v>
                </c:pt>
                <c:pt idx="230">
                  <c:v>2009/7</c:v>
                </c:pt>
                <c:pt idx="231">
                  <c:v>2009/8</c:v>
                </c:pt>
                <c:pt idx="232">
                  <c:v>2009/9</c:v>
                </c:pt>
                <c:pt idx="233">
                  <c:v>2009/10</c:v>
                </c:pt>
                <c:pt idx="234">
                  <c:v>2009/11</c:v>
                </c:pt>
                <c:pt idx="235">
                  <c:v>2009/12</c:v>
                </c:pt>
                <c:pt idx="236">
                  <c:v>2010/1</c:v>
                </c:pt>
                <c:pt idx="237">
                  <c:v>2010/2</c:v>
                </c:pt>
                <c:pt idx="238">
                  <c:v>2010/3</c:v>
                </c:pt>
                <c:pt idx="239">
                  <c:v>2010/4</c:v>
                </c:pt>
                <c:pt idx="240">
                  <c:v>2010/5</c:v>
                </c:pt>
                <c:pt idx="241">
                  <c:v>2010/6</c:v>
                </c:pt>
                <c:pt idx="242">
                  <c:v>2010/7</c:v>
                </c:pt>
                <c:pt idx="243">
                  <c:v>2010/8</c:v>
                </c:pt>
                <c:pt idx="244">
                  <c:v>2010/9</c:v>
                </c:pt>
                <c:pt idx="245">
                  <c:v>2010/10</c:v>
                </c:pt>
                <c:pt idx="246">
                  <c:v>2010/11</c:v>
                </c:pt>
                <c:pt idx="247">
                  <c:v>2010/12</c:v>
                </c:pt>
                <c:pt idx="248">
                  <c:v>2011/1</c:v>
                </c:pt>
                <c:pt idx="249">
                  <c:v>2011/2</c:v>
                </c:pt>
                <c:pt idx="250">
                  <c:v>2011/3</c:v>
                </c:pt>
                <c:pt idx="251">
                  <c:v>2011/4</c:v>
                </c:pt>
                <c:pt idx="252">
                  <c:v>2011/5</c:v>
                </c:pt>
                <c:pt idx="253">
                  <c:v>2011/6</c:v>
                </c:pt>
                <c:pt idx="254">
                  <c:v>2011/7</c:v>
                </c:pt>
                <c:pt idx="255">
                  <c:v>2011/8</c:v>
                </c:pt>
                <c:pt idx="256">
                  <c:v>2011/9</c:v>
                </c:pt>
                <c:pt idx="257">
                  <c:v>2011/10</c:v>
                </c:pt>
                <c:pt idx="258">
                  <c:v>2011/11</c:v>
                </c:pt>
                <c:pt idx="259">
                  <c:v>2011/12</c:v>
                </c:pt>
                <c:pt idx="260">
                  <c:v>2012/1</c:v>
                </c:pt>
                <c:pt idx="261">
                  <c:v>2012/2</c:v>
                </c:pt>
                <c:pt idx="262">
                  <c:v>2012/3</c:v>
                </c:pt>
                <c:pt idx="263">
                  <c:v>2012/4</c:v>
                </c:pt>
                <c:pt idx="264">
                  <c:v>2012/5</c:v>
                </c:pt>
                <c:pt idx="265">
                  <c:v>2012/6</c:v>
                </c:pt>
                <c:pt idx="266">
                  <c:v>2012/7</c:v>
                </c:pt>
                <c:pt idx="267">
                  <c:v>2012/8</c:v>
                </c:pt>
                <c:pt idx="268">
                  <c:v>2012/9</c:v>
                </c:pt>
                <c:pt idx="269">
                  <c:v>2012/10</c:v>
                </c:pt>
                <c:pt idx="270">
                  <c:v>2012/11</c:v>
                </c:pt>
                <c:pt idx="271">
                  <c:v>2012/12</c:v>
                </c:pt>
                <c:pt idx="272">
                  <c:v>2013/1</c:v>
                </c:pt>
                <c:pt idx="273">
                  <c:v>2013/2</c:v>
                </c:pt>
                <c:pt idx="274">
                  <c:v>2013/3</c:v>
                </c:pt>
                <c:pt idx="275">
                  <c:v>2013/4</c:v>
                </c:pt>
                <c:pt idx="276">
                  <c:v>2013/5</c:v>
                </c:pt>
                <c:pt idx="277">
                  <c:v>2013/6</c:v>
                </c:pt>
                <c:pt idx="278">
                  <c:v>2013/7</c:v>
                </c:pt>
                <c:pt idx="279">
                  <c:v>2013/8</c:v>
                </c:pt>
                <c:pt idx="280">
                  <c:v>2013/9</c:v>
                </c:pt>
                <c:pt idx="281">
                  <c:v>2013/10</c:v>
                </c:pt>
                <c:pt idx="282">
                  <c:v>2013/11</c:v>
                </c:pt>
                <c:pt idx="283">
                  <c:v>2013/12</c:v>
                </c:pt>
                <c:pt idx="284">
                  <c:v>2014/1</c:v>
                </c:pt>
                <c:pt idx="285">
                  <c:v>2014/2</c:v>
                </c:pt>
                <c:pt idx="286">
                  <c:v>2014/3</c:v>
                </c:pt>
                <c:pt idx="287">
                  <c:v>2014/4</c:v>
                </c:pt>
                <c:pt idx="288">
                  <c:v>2014/5</c:v>
                </c:pt>
                <c:pt idx="289">
                  <c:v>2014/6</c:v>
                </c:pt>
                <c:pt idx="290">
                  <c:v>2014/7</c:v>
                </c:pt>
                <c:pt idx="291">
                  <c:v>2014/8</c:v>
                </c:pt>
                <c:pt idx="292">
                  <c:v>2014/9</c:v>
                </c:pt>
                <c:pt idx="293">
                  <c:v>2014/10</c:v>
                </c:pt>
                <c:pt idx="294">
                  <c:v>2014/11</c:v>
                </c:pt>
                <c:pt idx="295">
                  <c:v>2014/12</c:v>
                </c:pt>
                <c:pt idx="296">
                  <c:v>2015/1</c:v>
                </c:pt>
                <c:pt idx="297">
                  <c:v>2015/2</c:v>
                </c:pt>
                <c:pt idx="298">
                  <c:v>2015/3</c:v>
                </c:pt>
                <c:pt idx="299">
                  <c:v>2015/4</c:v>
                </c:pt>
                <c:pt idx="300">
                  <c:v>2015/5</c:v>
                </c:pt>
                <c:pt idx="301">
                  <c:v>2015/6</c:v>
                </c:pt>
                <c:pt idx="302">
                  <c:v>2015/7</c:v>
                </c:pt>
                <c:pt idx="303">
                  <c:v>2015/8</c:v>
                </c:pt>
                <c:pt idx="304">
                  <c:v>2015/9</c:v>
                </c:pt>
                <c:pt idx="305">
                  <c:v>2015/10</c:v>
                </c:pt>
                <c:pt idx="306">
                  <c:v>2015/11</c:v>
                </c:pt>
                <c:pt idx="307">
                  <c:v>2015/12</c:v>
                </c:pt>
                <c:pt idx="308">
                  <c:v>2016/1</c:v>
                </c:pt>
                <c:pt idx="309">
                  <c:v>2016/2</c:v>
                </c:pt>
                <c:pt idx="310">
                  <c:v>2016/3</c:v>
                </c:pt>
                <c:pt idx="311">
                  <c:v>2016/4</c:v>
                </c:pt>
                <c:pt idx="312">
                  <c:v>2016/5</c:v>
                </c:pt>
                <c:pt idx="313">
                  <c:v>2016/6</c:v>
                </c:pt>
                <c:pt idx="314">
                  <c:v>2016/7</c:v>
                </c:pt>
                <c:pt idx="315">
                  <c:v>2016/8</c:v>
                </c:pt>
                <c:pt idx="316">
                  <c:v>2016/9</c:v>
                </c:pt>
                <c:pt idx="317">
                  <c:v>2016/10</c:v>
                </c:pt>
                <c:pt idx="318">
                  <c:v>2016/11</c:v>
                </c:pt>
                <c:pt idx="319">
                  <c:v>2016/12</c:v>
                </c:pt>
                <c:pt idx="320">
                  <c:v>2017/1</c:v>
                </c:pt>
                <c:pt idx="321">
                  <c:v>2017/2</c:v>
                </c:pt>
                <c:pt idx="322">
                  <c:v>2017/3</c:v>
                </c:pt>
                <c:pt idx="323">
                  <c:v>2017/4</c:v>
                </c:pt>
                <c:pt idx="324">
                  <c:v>2017/5</c:v>
                </c:pt>
                <c:pt idx="325">
                  <c:v>2017/6</c:v>
                </c:pt>
                <c:pt idx="326">
                  <c:v>2017/7</c:v>
                </c:pt>
                <c:pt idx="327">
                  <c:v>2017/8</c:v>
                </c:pt>
                <c:pt idx="328">
                  <c:v>2017/9</c:v>
                </c:pt>
                <c:pt idx="329">
                  <c:v>2017/10</c:v>
                </c:pt>
                <c:pt idx="330">
                  <c:v>2017/11</c:v>
                </c:pt>
                <c:pt idx="331">
                  <c:v>2017/12</c:v>
                </c:pt>
                <c:pt idx="332">
                  <c:v>2018/1</c:v>
                </c:pt>
                <c:pt idx="333">
                  <c:v>2018/2</c:v>
                </c:pt>
                <c:pt idx="334">
                  <c:v>2018/3</c:v>
                </c:pt>
                <c:pt idx="335">
                  <c:v>2018/4</c:v>
                </c:pt>
                <c:pt idx="336">
                  <c:v>2018/5</c:v>
                </c:pt>
                <c:pt idx="337">
                  <c:v>2018/6</c:v>
                </c:pt>
                <c:pt idx="338">
                  <c:v>2018/7</c:v>
                </c:pt>
                <c:pt idx="339">
                  <c:v>2018/8</c:v>
                </c:pt>
                <c:pt idx="340">
                  <c:v>2018/9</c:v>
                </c:pt>
                <c:pt idx="341">
                  <c:v>2018/10</c:v>
                </c:pt>
                <c:pt idx="342">
                  <c:v>2018/11</c:v>
                </c:pt>
                <c:pt idx="343">
                  <c:v>2018/12</c:v>
                </c:pt>
                <c:pt idx="344">
                  <c:v>2019/1</c:v>
                </c:pt>
                <c:pt idx="345">
                  <c:v>2019/2</c:v>
                </c:pt>
                <c:pt idx="346">
                  <c:v>2019/3</c:v>
                </c:pt>
                <c:pt idx="347">
                  <c:v>2019/4</c:v>
                </c:pt>
                <c:pt idx="348">
                  <c:v>2019/5</c:v>
                </c:pt>
                <c:pt idx="349">
                  <c:v>2019/6</c:v>
                </c:pt>
                <c:pt idx="350">
                  <c:v>2019/7</c:v>
                </c:pt>
                <c:pt idx="351">
                  <c:v>2019/8</c:v>
                </c:pt>
                <c:pt idx="352">
                  <c:v>2019/9</c:v>
                </c:pt>
                <c:pt idx="353">
                  <c:v>2019/10</c:v>
                </c:pt>
                <c:pt idx="354">
                  <c:v>2019/11</c:v>
                </c:pt>
                <c:pt idx="355">
                  <c:v>2019/12</c:v>
                </c:pt>
                <c:pt idx="356">
                  <c:v>2020/1</c:v>
                </c:pt>
                <c:pt idx="357">
                  <c:v>2020/2</c:v>
                </c:pt>
                <c:pt idx="358">
                  <c:v>2020/3</c:v>
                </c:pt>
                <c:pt idx="359">
                  <c:v>2020/4</c:v>
                </c:pt>
                <c:pt idx="360">
                  <c:v>2020/5</c:v>
                </c:pt>
                <c:pt idx="361">
                  <c:v>2020/6</c:v>
                </c:pt>
                <c:pt idx="362">
                  <c:v>2020/7</c:v>
                </c:pt>
                <c:pt idx="363">
                  <c:v>2020/8</c:v>
                </c:pt>
                <c:pt idx="364">
                  <c:v>2020/9</c:v>
                </c:pt>
                <c:pt idx="365">
                  <c:v>2020/10</c:v>
                </c:pt>
                <c:pt idx="366">
                  <c:v>2020/11</c:v>
                </c:pt>
                <c:pt idx="367">
                  <c:v>2020/12</c:v>
                </c:pt>
                <c:pt idx="368">
                  <c:v>2021/1</c:v>
                </c:pt>
                <c:pt idx="369">
                  <c:v>2021/2</c:v>
                </c:pt>
                <c:pt idx="370">
                  <c:v>2021/3</c:v>
                </c:pt>
                <c:pt idx="371">
                  <c:v>2021/4</c:v>
                </c:pt>
                <c:pt idx="372">
                  <c:v>2021/5</c:v>
                </c:pt>
                <c:pt idx="373">
                  <c:v>2021/6</c:v>
                </c:pt>
                <c:pt idx="374">
                  <c:v>2021/7</c:v>
                </c:pt>
                <c:pt idx="375">
                  <c:v>2021/8</c:v>
                </c:pt>
                <c:pt idx="376">
                  <c:v>2021/9</c:v>
                </c:pt>
                <c:pt idx="377">
                  <c:v>2021/10</c:v>
                </c:pt>
                <c:pt idx="378">
                  <c:v>2021/11</c:v>
                </c:pt>
                <c:pt idx="379">
                  <c:v>2021/12</c:v>
                </c:pt>
                <c:pt idx="380">
                  <c:v>2022/1</c:v>
                </c:pt>
                <c:pt idx="381">
                  <c:v>2022/2</c:v>
                </c:pt>
                <c:pt idx="382">
                  <c:v>2022/3</c:v>
                </c:pt>
                <c:pt idx="383">
                  <c:v>2022/4</c:v>
                </c:pt>
                <c:pt idx="384">
                  <c:v>2022/5</c:v>
                </c:pt>
                <c:pt idx="385">
                  <c:v>2022/6</c:v>
                </c:pt>
                <c:pt idx="386">
                  <c:v>2022/7</c:v>
                </c:pt>
                <c:pt idx="387">
                  <c:v>2022/8</c:v>
                </c:pt>
                <c:pt idx="388">
                  <c:v>2022/9</c:v>
                </c:pt>
                <c:pt idx="389">
                  <c:v>2022/10</c:v>
                </c:pt>
                <c:pt idx="390">
                  <c:v>2022/11</c:v>
                </c:pt>
                <c:pt idx="391">
                  <c:v>2022/12</c:v>
                </c:pt>
                <c:pt idx="392">
                  <c:v>2023/1</c:v>
                </c:pt>
                <c:pt idx="393">
                  <c:v>2023/2</c:v>
                </c:pt>
                <c:pt idx="394">
                  <c:v>2023/3</c:v>
                </c:pt>
                <c:pt idx="395">
                  <c:v>2023/4</c:v>
                </c:pt>
                <c:pt idx="396">
                  <c:v>2023/5</c:v>
                </c:pt>
                <c:pt idx="397">
                  <c:v>2023/6</c:v>
                </c:pt>
                <c:pt idx="398">
                  <c:v>2023/7</c:v>
                </c:pt>
                <c:pt idx="399">
                  <c:v>2023/8</c:v>
                </c:pt>
                <c:pt idx="400">
                  <c:v>2023/9</c:v>
                </c:pt>
                <c:pt idx="401">
                  <c:v>2023/10</c:v>
                </c:pt>
                <c:pt idx="402">
                  <c:v>2023/11</c:v>
                </c:pt>
                <c:pt idx="403">
                  <c:v>2023/12</c:v>
                </c:pt>
                <c:pt idx="404">
                  <c:v>2024/1</c:v>
                </c:pt>
                <c:pt idx="405">
                  <c:v>2024/2</c:v>
                </c:pt>
                <c:pt idx="406">
                  <c:v>2024/3</c:v>
                </c:pt>
                <c:pt idx="407">
                  <c:v>2024/4</c:v>
                </c:pt>
                <c:pt idx="408">
                  <c:v>2024/5</c:v>
                </c:pt>
                <c:pt idx="409">
                  <c:v>2024/6</c:v>
                </c:pt>
                <c:pt idx="410">
                  <c:v>2024/7</c:v>
                </c:pt>
                <c:pt idx="411">
                  <c:v>2024/8</c:v>
                </c:pt>
                <c:pt idx="412">
                  <c:v>2024/9</c:v>
                </c:pt>
                <c:pt idx="413">
                  <c:v>2024/10</c:v>
                </c:pt>
                <c:pt idx="414">
                  <c:v>2024/11</c:v>
                </c:pt>
                <c:pt idx="415">
                  <c:v>2024/12</c:v>
                </c:pt>
                <c:pt idx="416">
                  <c:v>2025/1</c:v>
                </c:pt>
                <c:pt idx="417">
                  <c:v>2025/2</c:v>
                </c:pt>
                <c:pt idx="418">
                  <c:v>2025/3</c:v>
                </c:pt>
                <c:pt idx="419">
                  <c:v>2025/4</c:v>
                </c:pt>
                <c:pt idx="420">
                  <c:v>2025/5</c:v>
                </c:pt>
                <c:pt idx="421">
                  <c:v>2025/6</c:v>
                </c:pt>
                <c:pt idx="422">
                  <c:v>2025/7</c:v>
                </c:pt>
                <c:pt idx="423">
                  <c:v>2025/8</c:v>
                </c:pt>
                <c:pt idx="424">
                  <c:v>2025/9</c:v>
                </c:pt>
                <c:pt idx="425">
                  <c:v>2025/10</c:v>
                </c:pt>
                <c:pt idx="426">
                  <c:v>2025/11</c:v>
                </c:pt>
                <c:pt idx="427">
                  <c:v>2025/12</c:v>
                </c:pt>
                <c:pt idx="428">
                  <c:v>2026/1</c:v>
                </c:pt>
                <c:pt idx="429">
                  <c:v>2026/2</c:v>
                </c:pt>
                <c:pt idx="430">
                  <c:v>2026/3</c:v>
                </c:pt>
                <c:pt idx="431">
                  <c:v>2026/4</c:v>
                </c:pt>
                <c:pt idx="432">
                  <c:v>2026/5</c:v>
                </c:pt>
                <c:pt idx="433">
                  <c:v>2026/6</c:v>
                </c:pt>
                <c:pt idx="434">
                  <c:v>2026/7</c:v>
                </c:pt>
              </c:strCache>
            </c:strRef>
          </c:cat>
          <c:val>
            <c:numRef>
              <c:f>'Chart 4'!$R$3:$R$437</c:f>
              <c:numCache>
                <c:formatCode>General</c:formatCode>
                <c:ptCount val="435"/>
                <c:pt idx="0">
                  <c:v>3.9129666666666663</c:v>
                </c:pt>
                <c:pt idx="1">
                  <c:v>5.2308999999999992</c:v>
                </c:pt>
                <c:pt idx="2">
                  <c:v>5.7207333333333326</c:v>
                </c:pt>
                <c:pt idx="3">
                  <c:v>6.0793333333333335</c:v>
                </c:pt>
                <c:pt idx="4">
                  <c:v>5.7172999999999989</c:v>
                </c:pt>
                <c:pt idx="5">
                  <c:v>4.6986333333333334</c:v>
                </c:pt>
                <c:pt idx="6">
                  <c:v>3.5595333333333343</c:v>
                </c:pt>
                <c:pt idx="7">
                  <c:v>2.0605333333333342</c:v>
                </c:pt>
                <c:pt idx="8">
                  <c:v>1.8764000000000003</c:v>
                </c:pt>
                <c:pt idx="9">
                  <c:v>2.2448999999999999</c:v>
                </c:pt>
                <c:pt idx="10">
                  <c:v>4.1461999999999994</c:v>
                </c:pt>
                <c:pt idx="11">
                  <c:v>5.4574666666666678</c:v>
                </c:pt>
                <c:pt idx="12">
                  <c:v>5.8022666666666671</c:v>
                </c:pt>
                <c:pt idx="13">
                  <c:v>4.9892000000000003</c:v>
                </c:pt>
                <c:pt idx="14">
                  <c:v>4.2543333333333333</c:v>
                </c:pt>
                <c:pt idx="15">
                  <c:v>4.1086333333333345</c:v>
                </c:pt>
                <c:pt idx="16">
                  <c:v>3.6586666666666674</c:v>
                </c:pt>
                <c:pt idx="17">
                  <c:v>3.1738666666666675</c:v>
                </c:pt>
                <c:pt idx="18">
                  <c:v>2.6412000000000009</c:v>
                </c:pt>
                <c:pt idx="19">
                  <c:v>2.5335333333333341</c:v>
                </c:pt>
                <c:pt idx="20">
                  <c:v>2.518966666666667</c:v>
                </c:pt>
                <c:pt idx="21">
                  <c:v>2.3873999999999995</c:v>
                </c:pt>
                <c:pt idx="22">
                  <c:v>2.6583666666666659</c:v>
                </c:pt>
                <c:pt idx="23">
                  <c:v>2.9142333333333323</c:v>
                </c:pt>
                <c:pt idx="24">
                  <c:v>3.2061333333333324</c:v>
                </c:pt>
                <c:pt idx="25">
                  <c:v>3.1759333333333331</c:v>
                </c:pt>
                <c:pt idx="26">
                  <c:v>2.906133333333333</c:v>
                </c:pt>
                <c:pt idx="27">
                  <c:v>2.7055333333333333</c:v>
                </c:pt>
                <c:pt idx="28">
                  <c:v>2.5793999999999997</c:v>
                </c:pt>
                <c:pt idx="29">
                  <c:v>2.6118666666666672</c:v>
                </c:pt>
                <c:pt idx="30">
                  <c:v>2.4800666666666675</c:v>
                </c:pt>
                <c:pt idx="31">
                  <c:v>2.1935000000000016</c:v>
                </c:pt>
                <c:pt idx="32">
                  <c:v>2.082733333333334</c:v>
                </c:pt>
                <c:pt idx="33">
                  <c:v>1.6386000000000003</c:v>
                </c:pt>
                <c:pt idx="34">
                  <c:v>1.4924999999999997</c:v>
                </c:pt>
                <c:pt idx="35">
                  <c:v>1.7713666666666665</c:v>
                </c:pt>
                <c:pt idx="36">
                  <c:v>2.3942333333333328</c:v>
                </c:pt>
                <c:pt idx="37">
                  <c:v>2.7246666666666663</c:v>
                </c:pt>
                <c:pt idx="38">
                  <c:v>2.6106666666666665</c:v>
                </c:pt>
                <c:pt idx="39">
                  <c:v>2.5172333333333334</c:v>
                </c:pt>
                <c:pt idx="40">
                  <c:v>2.3362999999999996</c:v>
                </c:pt>
                <c:pt idx="41">
                  <c:v>2.130866666666666</c:v>
                </c:pt>
                <c:pt idx="42">
                  <c:v>1.6174666666666659</c:v>
                </c:pt>
                <c:pt idx="43">
                  <c:v>1.2725666666666662</c:v>
                </c:pt>
                <c:pt idx="44">
                  <c:v>1.2513300000000001</c:v>
                </c:pt>
                <c:pt idx="45">
                  <c:v>1.5491633333333337</c:v>
                </c:pt>
                <c:pt idx="46">
                  <c:v>2.0883300000000005</c:v>
                </c:pt>
                <c:pt idx="47">
                  <c:v>2.3990433333333332</c:v>
                </c:pt>
                <c:pt idx="48">
                  <c:v>2.4034766666666663</c:v>
                </c:pt>
                <c:pt idx="49">
                  <c:v>2.2912766666666666</c:v>
                </c:pt>
                <c:pt idx="50">
                  <c:v>2.0759000000000003</c:v>
                </c:pt>
                <c:pt idx="51">
                  <c:v>2.3905333333333338</c:v>
                </c:pt>
                <c:pt idx="52">
                  <c:v>2.1927666666666674</c:v>
                </c:pt>
                <c:pt idx="53">
                  <c:v>2.2699666666666674</c:v>
                </c:pt>
                <c:pt idx="54">
                  <c:v>2.0586000000000007</c:v>
                </c:pt>
                <c:pt idx="55">
                  <c:v>2.0772000000000008</c:v>
                </c:pt>
                <c:pt idx="56">
                  <c:v>2.0645333333333338</c:v>
                </c:pt>
                <c:pt idx="57">
                  <c:v>1.8577000000000001</c:v>
                </c:pt>
                <c:pt idx="58">
                  <c:v>1.9117666666666662</c:v>
                </c:pt>
                <c:pt idx="59">
                  <c:v>2.3837333333333333</c:v>
                </c:pt>
                <c:pt idx="60">
                  <c:v>3.3082666666666669</c:v>
                </c:pt>
                <c:pt idx="61">
                  <c:v>4.1242666666666672</c:v>
                </c:pt>
                <c:pt idx="62">
                  <c:v>3.8165333333333336</c:v>
                </c:pt>
                <c:pt idx="63">
                  <c:v>3.1997333333333327</c:v>
                </c:pt>
                <c:pt idx="64">
                  <c:v>2.9408666666666661</c:v>
                </c:pt>
                <c:pt idx="65">
                  <c:v>2.6984333333333326</c:v>
                </c:pt>
                <c:pt idx="66">
                  <c:v>2.3744666666666663</c:v>
                </c:pt>
                <c:pt idx="67">
                  <c:v>2.0199666666666665</c:v>
                </c:pt>
                <c:pt idx="68">
                  <c:v>1.8590999999999998</c:v>
                </c:pt>
                <c:pt idx="69">
                  <c:v>1.9904999999999997</c:v>
                </c:pt>
                <c:pt idx="70">
                  <c:v>2.0143</c:v>
                </c:pt>
                <c:pt idx="71">
                  <c:v>2.6849000000000003</c:v>
                </c:pt>
                <c:pt idx="72">
                  <c:v>3.2841666666666671</c:v>
                </c:pt>
                <c:pt idx="73">
                  <c:v>3.3307000000000002</c:v>
                </c:pt>
                <c:pt idx="74">
                  <c:v>3.1200333333333337</c:v>
                </c:pt>
                <c:pt idx="75">
                  <c:v>2.6042333333333336</c:v>
                </c:pt>
                <c:pt idx="76">
                  <c:v>2.2732999999999994</c:v>
                </c:pt>
                <c:pt idx="77">
                  <c:v>1.7964999999999989</c:v>
                </c:pt>
                <c:pt idx="78">
                  <c:v>2.0683333333333329</c:v>
                </c:pt>
                <c:pt idx="79">
                  <c:v>2.3677666666666668</c:v>
                </c:pt>
                <c:pt idx="80">
                  <c:v>2.5298333333333338</c:v>
                </c:pt>
                <c:pt idx="81">
                  <c:v>2.2388333333333326</c:v>
                </c:pt>
                <c:pt idx="82">
                  <c:v>2.4085333333333327</c:v>
                </c:pt>
                <c:pt idx="83">
                  <c:v>2.7883</c:v>
                </c:pt>
                <c:pt idx="84">
                  <c:v>3.0985000000000009</c:v>
                </c:pt>
                <c:pt idx="85">
                  <c:v>2.8983666666666674</c:v>
                </c:pt>
                <c:pt idx="86">
                  <c:v>2.7740666666666667</c:v>
                </c:pt>
                <c:pt idx="87">
                  <c:v>3.5936000000000003</c:v>
                </c:pt>
                <c:pt idx="88">
                  <c:v>4.2060333333333331</c:v>
                </c:pt>
                <c:pt idx="89">
                  <c:v>4.0439333333333334</c:v>
                </c:pt>
                <c:pt idx="90">
                  <c:v>2.787233333333333</c:v>
                </c:pt>
                <c:pt idx="91">
                  <c:v>2.1024666666666665</c:v>
                </c:pt>
                <c:pt idx="92">
                  <c:v>2.0447666666666664</c:v>
                </c:pt>
                <c:pt idx="93">
                  <c:v>1.9513299999999998</c:v>
                </c:pt>
                <c:pt idx="94">
                  <c:v>1.9994833333333333</c:v>
                </c:pt>
                <c:pt idx="95">
                  <c:v>2.1419966666666661</c:v>
                </c:pt>
                <c:pt idx="96">
                  <c:v>2.6411766666666661</c:v>
                </c:pt>
                <c:pt idx="97">
                  <c:v>2.8643799999999988</c:v>
                </c:pt>
                <c:pt idx="98">
                  <c:v>2.8222366666666656</c:v>
                </c:pt>
                <c:pt idx="99">
                  <c:v>2.4789599999999994</c:v>
                </c:pt>
                <c:pt idx="100">
                  <c:v>2.1236066666666669</c:v>
                </c:pt>
                <c:pt idx="101">
                  <c:v>2.13171</c:v>
                </c:pt>
                <c:pt idx="102">
                  <c:v>1.891546666666666</c:v>
                </c:pt>
                <c:pt idx="103">
                  <c:v>1.5594733333333328</c:v>
                </c:pt>
                <c:pt idx="104">
                  <c:v>1.1816099999999994</c:v>
                </c:pt>
                <c:pt idx="105">
                  <c:v>0.95975333333333313</c:v>
                </c:pt>
                <c:pt idx="106">
                  <c:v>1.2822233333333333</c:v>
                </c:pt>
                <c:pt idx="107">
                  <c:v>1.7094466666666666</c:v>
                </c:pt>
                <c:pt idx="108">
                  <c:v>2.0319000000000003</c:v>
                </c:pt>
                <c:pt idx="109">
                  <c:v>1.9855666666666665</c:v>
                </c:pt>
                <c:pt idx="110">
                  <c:v>2.0392333333333332</c:v>
                </c:pt>
                <c:pt idx="111">
                  <c:v>2.6129999999999995</c:v>
                </c:pt>
                <c:pt idx="112">
                  <c:v>3.1636333333333333</c:v>
                </c:pt>
                <c:pt idx="113">
                  <c:v>3.0838666666666672</c:v>
                </c:pt>
                <c:pt idx="114">
                  <c:v>2.8697333333333339</c:v>
                </c:pt>
                <c:pt idx="115">
                  <c:v>2.4769000000000005</c:v>
                </c:pt>
                <c:pt idx="116">
                  <c:v>2.2624999999999997</c:v>
                </c:pt>
                <c:pt idx="117">
                  <c:v>2.3131666666666675</c:v>
                </c:pt>
                <c:pt idx="118">
                  <c:v>3.1451000000000007</c:v>
                </c:pt>
                <c:pt idx="119">
                  <c:v>3.6376000000000013</c:v>
                </c:pt>
                <c:pt idx="120">
                  <c:v>4.399866666666667</c:v>
                </c:pt>
                <c:pt idx="121">
                  <c:v>4.7992666666666679</c:v>
                </c:pt>
                <c:pt idx="122">
                  <c:v>4.9377000000000004</c:v>
                </c:pt>
                <c:pt idx="123">
                  <c:v>4.3583333333333343</c:v>
                </c:pt>
                <c:pt idx="124">
                  <c:v>3.7271666666666667</c:v>
                </c:pt>
                <c:pt idx="125">
                  <c:v>3.9138666666666673</c:v>
                </c:pt>
                <c:pt idx="126">
                  <c:v>4.0219000000000014</c:v>
                </c:pt>
                <c:pt idx="127">
                  <c:v>3.1804000000000001</c:v>
                </c:pt>
                <c:pt idx="128">
                  <c:v>3.0238666666666667</c:v>
                </c:pt>
                <c:pt idx="129">
                  <c:v>2.8370666666666664</c:v>
                </c:pt>
                <c:pt idx="130">
                  <c:v>3.5245333333333329</c:v>
                </c:pt>
                <c:pt idx="131">
                  <c:v>4.7753999999999985</c:v>
                </c:pt>
                <c:pt idx="132">
                  <c:v>5.9143666666666661</c:v>
                </c:pt>
                <c:pt idx="133">
                  <c:v>5.415</c:v>
                </c:pt>
                <c:pt idx="134">
                  <c:v>3.3779333333333335</c:v>
                </c:pt>
                <c:pt idx="135">
                  <c:v>2.2037999999999998</c:v>
                </c:pt>
                <c:pt idx="136">
                  <c:v>2.7024333333333339</c:v>
                </c:pt>
                <c:pt idx="137">
                  <c:v>2.8824333333333345</c:v>
                </c:pt>
                <c:pt idx="138">
                  <c:v>2.2373333333333343</c:v>
                </c:pt>
                <c:pt idx="139">
                  <c:v>1.5875333333333341</c:v>
                </c:pt>
                <c:pt idx="140">
                  <c:v>1.605566666666667</c:v>
                </c:pt>
                <c:pt idx="141">
                  <c:v>1.7380000000000002</c:v>
                </c:pt>
                <c:pt idx="142">
                  <c:v>2.1277333333333321</c:v>
                </c:pt>
                <c:pt idx="143">
                  <c:v>2.5144333333333329</c:v>
                </c:pt>
                <c:pt idx="144">
                  <c:v>2.5090999999999988</c:v>
                </c:pt>
                <c:pt idx="145">
                  <c:v>2.5472333333333324</c:v>
                </c:pt>
                <c:pt idx="146">
                  <c:v>2.5229666666666652</c:v>
                </c:pt>
                <c:pt idx="147">
                  <c:v>2.8395999999999995</c:v>
                </c:pt>
                <c:pt idx="148">
                  <c:v>2.506966666666667</c:v>
                </c:pt>
                <c:pt idx="149">
                  <c:v>2.6144666666666665</c:v>
                </c:pt>
                <c:pt idx="150">
                  <c:v>2.9557666666666669</c:v>
                </c:pt>
                <c:pt idx="151">
                  <c:v>3.2971000000000004</c:v>
                </c:pt>
                <c:pt idx="152">
                  <c:v>2.9902333333333346</c:v>
                </c:pt>
                <c:pt idx="153">
                  <c:v>2.9913666666666665</c:v>
                </c:pt>
                <c:pt idx="154">
                  <c:v>3.3855666666666671</c:v>
                </c:pt>
                <c:pt idx="155">
                  <c:v>3.6760999999999995</c:v>
                </c:pt>
                <c:pt idx="156">
                  <c:v>3.2687666666666666</c:v>
                </c:pt>
                <c:pt idx="157">
                  <c:v>2.5768333333333318</c:v>
                </c:pt>
                <c:pt idx="158">
                  <c:v>2.6378999999999997</c:v>
                </c:pt>
                <c:pt idx="159">
                  <c:v>3.8986666666666658</c:v>
                </c:pt>
                <c:pt idx="160">
                  <c:v>5.2772333333333341</c:v>
                </c:pt>
                <c:pt idx="161">
                  <c:v>5.4374666666666664</c:v>
                </c:pt>
                <c:pt idx="162">
                  <c:v>4.6275333333333331</c:v>
                </c:pt>
                <c:pt idx="163">
                  <c:v>3.5815666666666672</c:v>
                </c:pt>
                <c:pt idx="164">
                  <c:v>3.8003333333333331</c:v>
                </c:pt>
                <c:pt idx="165">
                  <c:v>4.4706999999999999</c:v>
                </c:pt>
                <c:pt idx="166">
                  <c:v>5.3070333333333322</c:v>
                </c:pt>
                <c:pt idx="167">
                  <c:v>5.8879333333333328</c:v>
                </c:pt>
                <c:pt idx="168">
                  <c:v>7.3055333333333339</c:v>
                </c:pt>
                <c:pt idx="169">
                  <c:v>7.6537000000000006</c:v>
                </c:pt>
                <c:pt idx="170">
                  <c:v>7.7163000000000004</c:v>
                </c:pt>
                <c:pt idx="171">
                  <c:v>5.6050666666666658</c:v>
                </c:pt>
                <c:pt idx="172">
                  <c:v>4.8510999999999997</c:v>
                </c:pt>
                <c:pt idx="173">
                  <c:v>3.7142333333333348</c:v>
                </c:pt>
                <c:pt idx="174">
                  <c:v>3.4830666666666694</c:v>
                </c:pt>
                <c:pt idx="175">
                  <c:v>2.4172333333333356</c:v>
                </c:pt>
                <c:pt idx="176">
                  <c:v>2.4245333333333328</c:v>
                </c:pt>
                <c:pt idx="177">
                  <c:v>2.1762666666666655</c:v>
                </c:pt>
                <c:pt idx="178">
                  <c:v>2.9931000000000005</c:v>
                </c:pt>
                <c:pt idx="179">
                  <c:v>3.7752333333333339</c:v>
                </c:pt>
                <c:pt idx="180">
                  <c:v>4.6329333333333338</c:v>
                </c:pt>
                <c:pt idx="181">
                  <c:v>4.9918999999999984</c:v>
                </c:pt>
                <c:pt idx="182">
                  <c:v>4.7541000000000011</c:v>
                </c:pt>
                <c:pt idx="183">
                  <c:v>5.690833333333333</c:v>
                </c:pt>
                <c:pt idx="184">
                  <c:v>9.6202999999999985</c:v>
                </c:pt>
                <c:pt idx="185">
                  <c:v>10.005133333333331</c:v>
                </c:pt>
                <c:pt idx="186">
                  <c:v>8.1987666666666659</c:v>
                </c:pt>
                <c:pt idx="187">
                  <c:v>4.2384999999999993</c:v>
                </c:pt>
                <c:pt idx="188">
                  <c:v>3.8707999999999978</c:v>
                </c:pt>
                <c:pt idx="189">
                  <c:v>3.4370666666666643</c:v>
                </c:pt>
                <c:pt idx="190">
                  <c:v>4.1320666666666668</c:v>
                </c:pt>
                <c:pt idx="191">
                  <c:v>6.6343666666666676</c:v>
                </c:pt>
                <c:pt idx="192">
                  <c:v>9.3839000000000024</c:v>
                </c:pt>
                <c:pt idx="193">
                  <c:v>10.434966666666668</c:v>
                </c:pt>
                <c:pt idx="194">
                  <c:v>10.2949</c:v>
                </c:pt>
                <c:pt idx="195">
                  <c:v>10.225266666666665</c:v>
                </c:pt>
                <c:pt idx="196">
                  <c:v>7.610833333333332</c:v>
                </c:pt>
                <c:pt idx="197">
                  <c:v>4.5527333333333333</c:v>
                </c:pt>
                <c:pt idx="198">
                  <c:v>2.9823</c:v>
                </c:pt>
                <c:pt idx="199">
                  <c:v>4.061399999999999</c:v>
                </c:pt>
                <c:pt idx="200">
                  <c:v>4.3897999999999984</c:v>
                </c:pt>
                <c:pt idx="201">
                  <c:v>4.6784333333333352</c:v>
                </c:pt>
                <c:pt idx="202">
                  <c:v>7.133233333333334</c:v>
                </c:pt>
                <c:pt idx="203">
                  <c:v>10.827</c:v>
                </c:pt>
                <c:pt idx="204">
                  <c:v>15.598233333333333</c:v>
                </c:pt>
                <c:pt idx="205">
                  <c:v>16.574100000000001</c:v>
                </c:pt>
                <c:pt idx="206">
                  <c:v>15.058733333333336</c:v>
                </c:pt>
                <c:pt idx="207">
                  <c:v>10.968000000000002</c:v>
                </c:pt>
                <c:pt idx="208">
                  <c:v>7.5796333333333337</c:v>
                </c:pt>
                <c:pt idx="209">
                  <c:v>5.2130999999999998</c:v>
                </c:pt>
                <c:pt idx="210">
                  <c:v>4.2556333333333329</c:v>
                </c:pt>
                <c:pt idx="211">
                  <c:v>3.7597666666666663</c:v>
                </c:pt>
                <c:pt idx="212">
                  <c:v>3.8034666666666652</c:v>
                </c:pt>
                <c:pt idx="213">
                  <c:v>3.3601333333333323</c:v>
                </c:pt>
                <c:pt idx="214">
                  <c:v>1.9697999999999993</c:v>
                </c:pt>
                <c:pt idx="215">
                  <c:v>1.5029666666666657</c:v>
                </c:pt>
                <c:pt idx="216">
                  <c:v>1.5021666666666629</c:v>
                </c:pt>
                <c:pt idx="217">
                  <c:v>2.5851999999999955</c:v>
                </c:pt>
                <c:pt idx="218">
                  <c:v>1.592066666666663</c:v>
                </c:pt>
                <c:pt idx="219">
                  <c:v>1.5050999999999988</c:v>
                </c:pt>
                <c:pt idx="220">
                  <c:v>3.6163666666666643</c:v>
                </c:pt>
                <c:pt idx="221">
                  <c:v>4.7955333333333314</c:v>
                </c:pt>
                <c:pt idx="222">
                  <c:v>3.1997333333333322</c:v>
                </c:pt>
                <c:pt idx="223">
                  <c:v>0.10786666666666751</c:v>
                </c:pt>
                <c:pt idx="224">
                  <c:v>0.23910000000000053</c:v>
                </c:pt>
                <c:pt idx="225">
                  <c:v>3.3845666666666667</c:v>
                </c:pt>
                <c:pt idx="226">
                  <c:v>4.6879333333333326</c:v>
                </c:pt>
                <c:pt idx="227">
                  <c:v>5.4038999999999993</c:v>
                </c:pt>
                <c:pt idx="228">
                  <c:v>5.2363333333333335</c:v>
                </c:pt>
                <c:pt idx="229">
                  <c:v>6.1627333333333345</c:v>
                </c:pt>
                <c:pt idx="230">
                  <c:v>6.3742666666666681</c:v>
                </c:pt>
                <c:pt idx="231">
                  <c:v>6.200800000000001</c:v>
                </c:pt>
                <c:pt idx="232">
                  <c:v>5.1995333333333322</c:v>
                </c:pt>
                <c:pt idx="233">
                  <c:v>4.2694999999999981</c:v>
                </c:pt>
                <c:pt idx="234">
                  <c:v>3.2760666666666651</c:v>
                </c:pt>
                <c:pt idx="235">
                  <c:v>3.3551333333333346</c:v>
                </c:pt>
                <c:pt idx="236">
                  <c:v>3.8460000000000014</c:v>
                </c:pt>
                <c:pt idx="237">
                  <c:v>3.9928999999999988</c:v>
                </c:pt>
                <c:pt idx="238">
                  <c:v>4.5246999999999984</c:v>
                </c:pt>
                <c:pt idx="239">
                  <c:v>4.9101999999999988</c:v>
                </c:pt>
                <c:pt idx="240">
                  <c:v>5.9182000000000015</c:v>
                </c:pt>
                <c:pt idx="241">
                  <c:v>6.0661666666666676</c:v>
                </c:pt>
                <c:pt idx="242">
                  <c:v>5.7868333333333339</c:v>
                </c:pt>
                <c:pt idx="243">
                  <c:v>4.4734666666666669</c:v>
                </c:pt>
                <c:pt idx="244">
                  <c:v>4.0564000000000009</c:v>
                </c:pt>
                <c:pt idx="245">
                  <c:v>4.276766666666667</c:v>
                </c:pt>
                <c:pt idx="246">
                  <c:v>5.4085333333333336</c:v>
                </c:pt>
                <c:pt idx="247">
                  <c:v>6.2011333333333312</c:v>
                </c:pt>
                <c:pt idx="248">
                  <c:v>7.2073333333333336</c:v>
                </c:pt>
                <c:pt idx="249">
                  <c:v>8.6844333333333363</c:v>
                </c:pt>
                <c:pt idx="250">
                  <c:v>9.6931666666666683</c:v>
                </c:pt>
                <c:pt idx="251">
                  <c:v>11.596299999999998</c:v>
                </c:pt>
                <c:pt idx="252">
                  <c:v>13.387466666666663</c:v>
                </c:pt>
                <c:pt idx="253">
                  <c:v>14.719099999999997</c:v>
                </c:pt>
                <c:pt idx="254">
                  <c:v>15.916166666666664</c:v>
                </c:pt>
                <c:pt idx="255">
                  <c:v>17.306433333333327</c:v>
                </c:pt>
                <c:pt idx="256">
                  <c:v>19.08296666666666</c:v>
                </c:pt>
                <c:pt idx="257">
                  <c:v>19.50996666666666</c:v>
                </c:pt>
                <c:pt idx="258">
                  <c:v>15.683166666666665</c:v>
                </c:pt>
                <c:pt idx="259">
                  <c:v>11.657366666666666</c:v>
                </c:pt>
                <c:pt idx="260">
                  <c:v>8.9838666666666693</c:v>
                </c:pt>
                <c:pt idx="261">
                  <c:v>11.236400000000001</c:v>
                </c:pt>
                <c:pt idx="262">
                  <c:v>14.374133333333331</c:v>
                </c:pt>
                <c:pt idx="263">
                  <c:v>17.347899999999999</c:v>
                </c:pt>
                <c:pt idx="264">
                  <c:v>17.527866666666664</c:v>
                </c:pt>
                <c:pt idx="265">
                  <c:v>17.526333333333334</c:v>
                </c:pt>
                <c:pt idx="266">
                  <c:v>16.571999999999999</c:v>
                </c:pt>
                <c:pt idx="267">
                  <c:v>17.917433333333332</c:v>
                </c:pt>
                <c:pt idx="268">
                  <c:v>21.151933333333329</c:v>
                </c:pt>
                <c:pt idx="269">
                  <c:v>22.926866666666665</c:v>
                </c:pt>
                <c:pt idx="270">
                  <c:v>22.756933333333336</c:v>
                </c:pt>
                <c:pt idx="271">
                  <c:v>19.413333333333334</c:v>
                </c:pt>
                <c:pt idx="272">
                  <c:v>16.987466666666666</c:v>
                </c:pt>
                <c:pt idx="273">
                  <c:v>17.207699999999996</c:v>
                </c:pt>
                <c:pt idx="274">
                  <c:v>17.8809</c:v>
                </c:pt>
                <c:pt idx="275">
                  <c:v>17.354166666666668</c:v>
                </c:pt>
                <c:pt idx="276">
                  <c:v>14.825200000000004</c:v>
                </c:pt>
                <c:pt idx="277">
                  <c:v>12.691566666666672</c:v>
                </c:pt>
                <c:pt idx="278">
                  <c:v>11.86306666666667</c:v>
                </c:pt>
                <c:pt idx="279">
                  <c:v>11.17586666666667</c:v>
                </c:pt>
                <c:pt idx="280">
                  <c:v>9.5400666666666698</c:v>
                </c:pt>
                <c:pt idx="281">
                  <c:v>8.3004333333333378</c:v>
                </c:pt>
                <c:pt idx="282">
                  <c:v>8.4717333333333382</c:v>
                </c:pt>
                <c:pt idx="283">
                  <c:v>9.6616333333333362</c:v>
                </c:pt>
                <c:pt idx="284">
                  <c:v>10.921933333333335</c:v>
                </c:pt>
                <c:pt idx="285">
                  <c:v>10.669966666666669</c:v>
                </c:pt>
                <c:pt idx="286">
                  <c:v>10.2174</c:v>
                </c:pt>
                <c:pt idx="287">
                  <c:v>10.496166666666667</c:v>
                </c:pt>
                <c:pt idx="288">
                  <c:v>10.825366666666666</c:v>
                </c:pt>
                <c:pt idx="289">
                  <c:v>11.0129</c:v>
                </c:pt>
                <c:pt idx="290">
                  <c:v>10.075733333333337</c:v>
                </c:pt>
                <c:pt idx="291">
                  <c:v>9.6721333333333401</c:v>
                </c:pt>
                <c:pt idx="292">
                  <c:v>10.719666666666674</c:v>
                </c:pt>
                <c:pt idx="293">
                  <c:v>11.17626666666667</c:v>
                </c:pt>
                <c:pt idx="294">
                  <c:v>10.946900000000001</c:v>
                </c:pt>
                <c:pt idx="295">
                  <c:v>9.0118000000000009</c:v>
                </c:pt>
                <c:pt idx="296">
                  <c:v>7.6225000000000023</c:v>
                </c:pt>
                <c:pt idx="297">
                  <c:v>7.9652666666666692</c:v>
                </c:pt>
                <c:pt idx="298">
                  <c:v>9.9843333333333373</c:v>
                </c:pt>
                <c:pt idx="299">
                  <c:v>12.096633333333337</c:v>
                </c:pt>
                <c:pt idx="300">
                  <c:v>13.218966666666669</c:v>
                </c:pt>
                <c:pt idx="301">
                  <c:v>13.877633333333334</c:v>
                </c:pt>
                <c:pt idx="302">
                  <c:v>15.176999999999998</c:v>
                </c:pt>
                <c:pt idx="303">
                  <c:v>15.829099999999997</c:v>
                </c:pt>
                <c:pt idx="304">
                  <c:v>14.122433333333333</c:v>
                </c:pt>
                <c:pt idx="305">
                  <c:v>11.246866666666667</c:v>
                </c:pt>
                <c:pt idx="306">
                  <c:v>9.1691333333333329</c:v>
                </c:pt>
                <c:pt idx="307">
                  <c:v>9.2088333333333328</c:v>
                </c:pt>
                <c:pt idx="308">
                  <c:v>9.7797333333333327</c:v>
                </c:pt>
                <c:pt idx="309">
                  <c:v>9.5486333333333331</c:v>
                </c:pt>
                <c:pt idx="310">
                  <c:v>8.516866666666667</c:v>
                </c:pt>
                <c:pt idx="311">
                  <c:v>9.4433666666666678</c:v>
                </c:pt>
                <c:pt idx="312">
                  <c:v>10.417133333333334</c:v>
                </c:pt>
                <c:pt idx="313">
                  <c:v>11.212366666666668</c:v>
                </c:pt>
                <c:pt idx="314">
                  <c:v>9.6044333333333345</c:v>
                </c:pt>
                <c:pt idx="315">
                  <c:v>8.4364333333333335</c:v>
                </c:pt>
                <c:pt idx="316">
                  <c:v>8.3066333333333322</c:v>
                </c:pt>
                <c:pt idx="317">
                  <c:v>8.6628999999999987</c:v>
                </c:pt>
                <c:pt idx="318">
                  <c:v>9.146233333333333</c:v>
                </c:pt>
                <c:pt idx="319">
                  <c:v>9.4513999999999996</c:v>
                </c:pt>
                <c:pt idx="320">
                  <c:v>9.8334999999999972</c:v>
                </c:pt>
                <c:pt idx="321">
                  <c:v>8.9716333333333314</c:v>
                </c:pt>
                <c:pt idx="322">
                  <c:v>8.2826666666666657</c:v>
                </c:pt>
                <c:pt idx="323">
                  <c:v>8.4298666666666673</c:v>
                </c:pt>
                <c:pt idx="324">
                  <c:v>9.3201333333333327</c:v>
                </c:pt>
                <c:pt idx="325">
                  <c:v>9.9374666666666638</c:v>
                </c:pt>
                <c:pt idx="326">
                  <c:v>10.446399999999999</c:v>
                </c:pt>
                <c:pt idx="327">
                  <c:v>11.407033333333336</c:v>
                </c:pt>
                <c:pt idx="328">
                  <c:v>14.23226666666667</c:v>
                </c:pt>
                <c:pt idx="329">
                  <c:v>14.511033333333335</c:v>
                </c:pt>
                <c:pt idx="330">
                  <c:v>14.617033333333334</c:v>
                </c:pt>
                <c:pt idx="331">
                  <c:v>11.845466666666669</c:v>
                </c:pt>
                <c:pt idx="332">
                  <c:v>10.948900000000002</c:v>
                </c:pt>
                <c:pt idx="333">
                  <c:v>9.62536666666667</c:v>
                </c:pt>
                <c:pt idx="334">
                  <c:v>9.2456000000000014</c:v>
                </c:pt>
                <c:pt idx="335">
                  <c:v>9.5657333333333341</c:v>
                </c:pt>
                <c:pt idx="336">
                  <c:v>10.539499999999999</c:v>
                </c:pt>
                <c:pt idx="337">
                  <c:v>11.308499999999997</c:v>
                </c:pt>
                <c:pt idx="338">
                  <c:v>10.951233333333329</c:v>
                </c:pt>
                <c:pt idx="339">
                  <c:v>10.916799999999997</c:v>
                </c:pt>
                <c:pt idx="340">
                  <c:v>10.875899999999996</c:v>
                </c:pt>
                <c:pt idx="341">
                  <c:v>10.671799999999999</c:v>
                </c:pt>
                <c:pt idx="342">
                  <c:v>9.1241666666666656</c:v>
                </c:pt>
                <c:pt idx="343">
                  <c:v>7.9195666666666673</c:v>
                </c:pt>
                <c:pt idx="344">
                  <c:v>6.8149999999999977</c:v>
                </c:pt>
                <c:pt idx="345">
                  <c:v>6.3220333333333327</c:v>
                </c:pt>
                <c:pt idx="346">
                  <c:v>7.4204666666666661</c:v>
                </c:pt>
                <c:pt idx="347">
                  <c:v>9.9779333333333327</c:v>
                </c:pt>
                <c:pt idx="348">
                  <c:v>12.216966666666664</c:v>
                </c:pt>
                <c:pt idx="349">
                  <c:v>12.462299999999999</c:v>
                </c:pt>
                <c:pt idx="350">
                  <c:v>12.551033333333335</c:v>
                </c:pt>
                <c:pt idx="351">
                  <c:v>11.8977</c:v>
                </c:pt>
                <c:pt idx="352">
                  <c:v>11.290166666666666</c:v>
                </c:pt>
                <c:pt idx="353">
                  <c:v>10.520033333333332</c:v>
                </c:pt>
                <c:pt idx="354">
                  <c:v>10.320333333333336</c:v>
                </c:pt>
                <c:pt idx="355">
                  <c:v>9.6094666666666679</c:v>
                </c:pt>
                <c:pt idx="356">
                  <c:v>8.3069666666666677</c:v>
                </c:pt>
                <c:pt idx="357">
                  <c:v>8.3047333333333331</c:v>
                </c:pt>
                <c:pt idx="358">
                  <c:v>7.563766666666667</c:v>
                </c:pt>
                <c:pt idx="359">
                  <c:v>6.4770666666666683</c:v>
                </c:pt>
                <c:pt idx="360">
                  <c:v>4.9980666666666673</c:v>
                </c:pt>
                <c:pt idx="361">
                  <c:v>5.0541333333333336</c:v>
                </c:pt>
                <c:pt idx="362">
                  <c:v>5.763066666666667</c:v>
                </c:pt>
                <c:pt idx="363">
                  <c:v>6.0413333333333332</c:v>
                </c:pt>
                <c:pt idx="364">
                  <c:v>6.625799999999999</c:v>
                </c:pt>
                <c:pt idx="365">
                  <c:v>6.8204999999999982</c:v>
                </c:pt>
                <c:pt idx="366">
                  <c:v>6.5892999999999988</c:v>
                </c:pt>
                <c:pt idx="367">
                  <c:v>6.1921333333333317</c:v>
                </c:pt>
                <c:pt idx="368">
                  <c:v>6.5983666666666663</c:v>
                </c:pt>
                <c:pt idx="369">
                  <c:v>7.8307999999999991</c:v>
                </c:pt>
                <c:pt idx="370">
                  <c:v>10.188499999999999</c:v>
                </c:pt>
                <c:pt idx="371">
                  <c:v>11.937233333333333</c:v>
                </c:pt>
                <c:pt idx="372">
                  <c:v>13.748266666666666</c:v>
                </c:pt>
                <c:pt idx="373">
                  <c:v>13.493833333333333</c:v>
                </c:pt>
                <c:pt idx="374">
                  <c:v>13.518266666666667</c:v>
                </c:pt>
                <c:pt idx="375">
                  <c:v>13.972133333333334</c:v>
                </c:pt>
                <c:pt idx="376">
                  <c:v>15.155033333333334</c:v>
                </c:pt>
                <c:pt idx="377">
                  <c:v>15.405866666666666</c:v>
                </c:pt>
                <c:pt idx="378">
                  <c:v>14.486233333333333</c:v>
                </c:pt>
                <c:pt idx="379">
                  <c:v>13.483500000000001</c:v>
                </c:pt>
                <c:pt idx="380">
                  <c:v>12.763733333333334</c:v>
                </c:pt>
                <c:pt idx="381">
                  <c:v>13.153733333333333</c:v>
                </c:pt>
                <c:pt idx="382">
                  <c:v>14.10773333333333</c:v>
                </c:pt>
                <c:pt idx="383">
                  <c:v>16.474566666666664</c:v>
                </c:pt>
                <c:pt idx="384">
                  <c:v>22.164733333333334</c:v>
                </c:pt>
                <c:pt idx="385">
                  <c:v>28.992333333333335</c:v>
                </c:pt>
                <c:pt idx="386">
                  <c:v>32.01303333333334</c:v>
                </c:pt>
                <c:pt idx="387">
                  <c:v>28.767966666666666</c:v>
                </c:pt>
                <c:pt idx="388">
                  <c:v>22.093133333333338</c:v>
                </c:pt>
                <c:pt idx="389">
                  <c:v>20.62673333333333</c:v>
                </c:pt>
                <c:pt idx="390">
                  <c:v>21.136533333333336</c:v>
                </c:pt>
                <c:pt idx="391">
                  <c:v>20.598433333333332</c:v>
                </c:pt>
                <c:pt idx="392">
                  <c:v>18.944366666666667</c:v>
                </c:pt>
                <c:pt idx="393">
                  <c:v>17.336866666666666</c:v>
                </c:pt>
                <c:pt idx="394">
                  <c:v>19.095266666666667</c:v>
                </c:pt>
                <c:pt idx="395">
                  <c:v>20.383466666666667</c:v>
                </c:pt>
                <c:pt idx="396">
                  <c:v>21.669300000000003</c:v>
                </c:pt>
                <c:pt idx="397">
                  <c:v>23.555266666666668</c:v>
                </c:pt>
                <c:pt idx="398">
                  <c:v>23.630933333333331</c:v>
                </c:pt>
                <c:pt idx="399">
                  <c:v>24.365666666666669</c:v>
                </c:pt>
                <c:pt idx="400">
                  <c:v>22.703766666666667</c:v>
                </c:pt>
                <c:pt idx="401">
                  <c:v>19.229733333333332</c:v>
                </c:pt>
                <c:pt idx="402">
                  <c:v>14.984799999999995</c:v>
                </c:pt>
                <c:pt idx="403">
                  <c:v>12.612999999999998</c:v>
                </c:pt>
                <c:pt idx="404">
                  <c:v>12.580633333333331</c:v>
                </c:pt>
                <c:pt idx="405">
                  <c:v>12.839266666666665</c:v>
                </c:pt>
                <c:pt idx="406">
                  <c:v>13.026866666666665</c:v>
                </c:pt>
                <c:pt idx="407">
                  <c:v>15.043333333333331</c:v>
                </c:pt>
                <c:pt idx="408">
                  <c:v>16.348266666666664</c:v>
                </c:pt>
                <c:pt idx="409">
                  <c:v>16.611766666666664</c:v>
                </c:pt>
                <c:pt idx="410">
                  <c:v>15.106066666666669</c:v>
                </c:pt>
                <c:pt idx="411">
                  <c:v>14.032800000000003</c:v>
                </c:pt>
                <c:pt idx="412">
                  <c:v>12.436266666666668</c:v>
                </c:pt>
                <c:pt idx="413">
                  <c:v>11.476100000000002</c:v>
                </c:pt>
                <c:pt idx="414">
                  <c:v>10.903233333333334</c:v>
                </c:pt>
                <c:pt idx="415">
                  <c:v>10.829733333333337</c:v>
                </c:pt>
                <c:pt idx="416">
                  <c:v>10.133833333333335</c:v>
                </c:pt>
                <c:pt idx="417">
                  <c:v>9.8414666666666673</c:v>
                </c:pt>
                <c:pt idx="418">
                  <c:v>9.7336999999999989</c:v>
                </c:pt>
                <c:pt idx="419">
                  <c:v>10.082566666666667</c:v>
                </c:pt>
                <c:pt idx="420">
                  <c:v>10.6637</c:v>
                </c:pt>
                <c:pt idx="421">
                  <c:v>11.662866666666668</c:v>
                </c:pt>
                <c:pt idx="422">
                  <c:v>12.944166666666668</c:v>
                </c:pt>
                <c:pt idx="423">
                  <c:v>13.814466666666668</c:v>
                </c:pt>
                <c:pt idx="424">
                  <c:v>13.971566666666668</c:v>
                </c:pt>
                <c:pt idx="425">
                  <c:v>13.321899999999999</c:v>
                </c:pt>
                <c:pt idx="426">
                  <c:v>12.841099999999999</c:v>
                </c:pt>
                <c:pt idx="427">
                  <c:v>12.0039</c:v>
                </c:pt>
                <c:pt idx="428">
                  <c:v>13.1365</c:v>
                </c:pt>
                <c:pt idx="429">
                  <c:v>13.267800000000001</c:v>
                </c:pt>
                <c:pt idx="430">
                  <c:v>16.519866666666669</c:v>
                </c:pt>
                <c:pt idx="431">
                  <c:v>19.029599999999999</c:v>
                </c:pt>
                <c:pt idx="432">
                  <c:v>24.965566666666671</c:v>
                </c:pt>
                <c:pt idx="433">
                  <c:v>27.497233333333337</c:v>
                </c:pt>
                <c:pt idx="434">
                  <c:v>31.523900000000008</c:v>
                </c:pt>
              </c:numCache>
            </c:numRef>
          </c:val>
          <c:smooth val="0"/>
          <c:extLst>
            <c:ext xmlns:c16="http://schemas.microsoft.com/office/drawing/2014/chart" uri="{C3380CC4-5D6E-409C-BE32-E72D297353CC}">
              <c16:uniqueId val="{00000000-EF69-4AF1-A4FD-92B1B21966BB}"/>
            </c:ext>
          </c:extLst>
        </c:ser>
        <c:ser>
          <c:idx val="1"/>
          <c:order val="1"/>
          <c:tx>
            <c:strRef>
              <c:f>'Chart 4'!$S$2</c:f>
              <c:strCache>
                <c:ptCount val="1"/>
                <c:pt idx="0">
                  <c:v>Heating oil</c:v>
                </c:pt>
              </c:strCache>
            </c:strRef>
          </c:tx>
          <c:spPr>
            <a:ln w="28575" cap="rnd">
              <a:solidFill>
                <a:schemeClr val="accent2"/>
              </a:solidFill>
              <a:round/>
            </a:ln>
            <a:effectLst/>
          </c:spPr>
          <c:marker>
            <c:symbol val="none"/>
          </c:marker>
          <c:cat>
            <c:strRef>
              <c:f>'Chart 4'!$Q$3:$Q$437</c:f>
              <c:strCache>
                <c:ptCount val="435"/>
                <c:pt idx="0">
                  <c:v>1990/5</c:v>
                </c:pt>
                <c:pt idx="1">
                  <c:v>1990/6</c:v>
                </c:pt>
                <c:pt idx="2">
                  <c:v>1990/7</c:v>
                </c:pt>
                <c:pt idx="3">
                  <c:v>1990/8</c:v>
                </c:pt>
                <c:pt idx="4">
                  <c:v>1990/9</c:v>
                </c:pt>
                <c:pt idx="5">
                  <c:v>1990/10</c:v>
                </c:pt>
                <c:pt idx="6">
                  <c:v>1990/11</c:v>
                </c:pt>
                <c:pt idx="7">
                  <c:v>1990/12</c:v>
                </c:pt>
                <c:pt idx="8">
                  <c:v>1991/1</c:v>
                </c:pt>
                <c:pt idx="9">
                  <c:v>1991/2</c:v>
                </c:pt>
                <c:pt idx="10">
                  <c:v>1991/3</c:v>
                </c:pt>
                <c:pt idx="11">
                  <c:v>1991/4</c:v>
                </c:pt>
                <c:pt idx="12">
                  <c:v>1991/5</c:v>
                </c:pt>
                <c:pt idx="13">
                  <c:v>1991/6</c:v>
                </c:pt>
                <c:pt idx="14">
                  <c:v>1991/7</c:v>
                </c:pt>
                <c:pt idx="15">
                  <c:v>1991/8</c:v>
                </c:pt>
                <c:pt idx="16">
                  <c:v>1991/9</c:v>
                </c:pt>
                <c:pt idx="17">
                  <c:v>1991/10</c:v>
                </c:pt>
                <c:pt idx="18">
                  <c:v>1991/11</c:v>
                </c:pt>
                <c:pt idx="19">
                  <c:v>1991/12</c:v>
                </c:pt>
                <c:pt idx="20">
                  <c:v>1992/1</c:v>
                </c:pt>
                <c:pt idx="21">
                  <c:v>1992/2</c:v>
                </c:pt>
                <c:pt idx="22">
                  <c:v>1992/3</c:v>
                </c:pt>
                <c:pt idx="23">
                  <c:v>1992/4</c:v>
                </c:pt>
                <c:pt idx="24">
                  <c:v>1992/5</c:v>
                </c:pt>
                <c:pt idx="25">
                  <c:v>1992/6</c:v>
                </c:pt>
                <c:pt idx="26">
                  <c:v>1992/7</c:v>
                </c:pt>
                <c:pt idx="27">
                  <c:v>1992/8</c:v>
                </c:pt>
                <c:pt idx="28">
                  <c:v>1992/9</c:v>
                </c:pt>
                <c:pt idx="29">
                  <c:v>1992/10</c:v>
                </c:pt>
                <c:pt idx="30">
                  <c:v>1992/11</c:v>
                </c:pt>
                <c:pt idx="31">
                  <c:v>1992/12</c:v>
                </c:pt>
                <c:pt idx="32">
                  <c:v>1993/1</c:v>
                </c:pt>
                <c:pt idx="33">
                  <c:v>1993/2</c:v>
                </c:pt>
                <c:pt idx="34">
                  <c:v>1993/3</c:v>
                </c:pt>
                <c:pt idx="35">
                  <c:v>1993/4</c:v>
                </c:pt>
                <c:pt idx="36">
                  <c:v>1993/5</c:v>
                </c:pt>
                <c:pt idx="37">
                  <c:v>1993/6</c:v>
                </c:pt>
                <c:pt idx="38">
                  <c:v>1993/7</c:v>
                </c:pt>
                <c:pt idx="39">
                  <c:v>1993/8</c:v>
                </c:pt>
                <c:pt idx="40">
                  <c:v>1993/9</c:v>
                </c:pt>
                <c:pt idx="41">
                  <c:v>1993/10</c:v>
                </c:pt>
                <c:pt idx="42">
                  <c:v>1993/11</c:v>
                </c:pt>
                <c:pt idx="43">
                  <c:v>1993/12</c:v>
                </c:pt>
                <c:pt idx="44">
                  <c:v>1994/1</c:v>
                </c:pt>
                <c:pt idx="45">
                  <c:v>1994/2</c:v>
                </c:pt>
                <c:pt idx="46">
                  <c:v>1994/3</c:v>
                </c:pt>
                <c:pt idx="47">
                  <c:v>1994/4</c:v>
                </c:pt>
                <c:pt idx="48">
                  <c:v>1994/5</c:v>
                </c:pt>
                <c:pt idx="49">
                  <c:v>1994/6</c:v>
                </c:pt>
                <c:pt idx="50">
                  <c:v>1994/7</c:v>
                </c:pt>
                <c:pt idx="51">
                  <c:v>1994/8</c:v>
                </c:pt>
                <c:pt idx="52">
                  <c:v>1994/9</c:v>
                </c:pt>
                <c:pt idx="53">
                  <c:v>1994/10</c:v>
                </c:pt>
                <c:pt idx="54">
                  <c:v>1994/11</c:v>
                </c:pt>
                <c:pt idx="55">
                  <c:v>1994/12</c:v>
                </c:pt>
                <c:pt idx="56">
                  <c:v>1995/1</c:v>
                </c:pt>
                <c:pt idx="57">
                  <c:v>1995/2</c:v>
                </c:pt>
                <c:pt idx="58">
                  <c:v>1995/3</c:v>
                </c:pt>
                <c:pt idx="59">
                  <c:v>1995/4</c:v>
                </c:pt>
                <c:pt idx="60">
                  <c:v>1995/5</c:v>
                </c:pt>
                <c:pt idx="61">
                  <c:v>1995/6</c:v>
                </c:pt>
                <c:pt idx="62">
                  <c:v>1995/7</c:v>
                </c:pt>
                <c:pt idx="63">
                  <c:v>1995/8</c:v>
                </c:pt>
                <c:pt idx="64">
                  <c:v>1995/9</c:v>
                </c:pt>
                <c:pt idx="65">
                  <c:v>1995/10</c:v>
                </c:pt>
                <c:pt idx="66">
                  <c:v>1995/11</c:v>
                </c:pt>
                <c:pt idx="67">
                  <c:v>1995/12</c:v>
                </c:pt>
                <c:pt idx="68">
                  <c:v>1996/1</c:v>
                </c:pt>
                <c:pt idx="69">
                  <c:v>1996/2</c:v>
                </c:pt>
                <c:pt idx="70">
                  <c:v>1996/3</c:v>
                </c:pt>
                <c:pt idx="71">
                  <c:v>1996/4</c:v>
                </c:pt>
                <c:pt idx="72">
                  <c:v>1996/5</c:v>
                </c:pt>
                <c:pt idx="73">
                  <c:v>1996/6</c:v>
                </c:pt>
                <c:pt idx="74">
                  <c:v>1996/7</c:v>
                </c:pt>
                <c:pt idx="75">
                  <c:v>1996/8</c:v>
                </c:pt>
                <c:pt idx="76">
                  <c:v>1996/9</c:v>
                </c:pt>
                <c:pt idx="77">
                  <c:v>1996/10</c:v>
                </c:pt>
                <c:pt idx="78">
                  <c:v>1996/11</c:v>
                </c:pt>
                <c:pt idx="79">
                  <c:v>1996/12</c:v>
                </c:pt>
                <c:pt idx="80">
                  <c:v>1997/1</c:v>
                </c:pt>
                <c:pt idx="81">
                  <c:v>1997/2</c:v>
                </c:pt>
                <c:pt idx="82">
                  <c:v>1997/3</c:v>
                </c:pt>
                <c:pt idx="83">
                  <c:v>1997/4</c:v>
                </c:pt>
                <c:pt idx="84">
                  <c:v>1997/5</c:v>
                </c:pt>
                <c:pt idx="85">
                  <c:v>1997/6</c:v>
                </c:pt>
                <c:pt idx="86">
                  <c:v>1997/7</c:v>
                </c:pt>
                <c:pt idx="87">
                  <c:v>1997/8</c:v>
                </c:pt>
                <c:pt idx="88">
                  <c:v>1997/9</c:v>
                </c:pt>
                <c:pt idx="89">
                  <c:v>1997/10</c:v>
                </c:pt>
                <c:pt idx="90">
                  <c:v>1997/11</c:v>
                </c:pt>
                <c:pt idx="91">
                  <c:v>1997/12</c:v>
                </c:pt>
                <c:pt idx="92">
                  <c:v>1998/1</c:v>
                </c:pt>
                <c:pt idx="93">
                  <c:v>1998/2</c:v>
                </c:pt>
                <c:pt idx="94">
                  <c:v>1998/3</c:v>
                </c:pt>
                <c:pt idx="95">
                  <c:v>1998/4</c:v>
                </c:pt>
                <c:pt idx="96">
                  <c:v>1998/5</c:v>
                </c:pt>
                <c:pt idx="97">
                  <c:v>1998/6</c:v>
                </c:pt>
                <c:pt idx="98">
                  <c:v>1998/7</c:v>
                </c:pt>
                <c:pt idx="99">
                  <c:v>1998/8</c:v>
                </c:pt>
                <c:pt idx="100">
                  <c:v>1998/9</c:v>
                </c:pt>
                <c:pt idx="101">
                  <c:v>1998/10</c:v>
                </c:pt>
                <c:pt idx="102">
                  <c:v>1998/11</c:v>
                </c:pt>
                <c:pt idx="103">
                  <c:v>1998/12</c:v>
                </c:pt>
                <c:pt idx="104">
                  <c:v>1999/1</c:v>
                </c:pt>
                <c:pt idx="105">
                  <c:v>1999/2</c:v>
                </c:pt>
                <c:pt idx="106">
                  <c:v>1999/3</c:v>
                </c:pt>
                <c:pt idx="107">
                  <c:v>1999/4</c:v>
                </c:pt>
                <c:pt idx="108">
                  <c:v>1999/5</c:v>
                </c:pt>
                <c:pt idx="109">
                  <c:v>1999/6</c:v>
                </c:pt>
                <c:pt idx="110">
                  <c:v>1999/7</c:v>
                </c:pt>
                <c:pt idx="111">
                  <c:v>1999/8</c:v>
                </c:pt>
                <c:pt idx="112">
                  <c:v>1999/9</c:v>
                </c:pt>
                <c:pt idx="113">
                  <c:v>1999/10</c:v>
                </c:pt>
                <c:pt idx="114">
                  <c:v>1999/11</c:v>
                </c:pt>
                <c:pt idx="115">
                  <c:v>1999/12</c:v>
                </c:pt>
                <c:pt idx="116">
                  <c:v>2000/1</c:v>
                </c:pt>
                <c:pt idx="117">
                  <c:v>2000/2</c:v>
                </c:pt>
                <c:pt idx="118">
                  <c:v>2000/3</c:v>
                </c:pt>
                <c:pt idx="119">
                  <c:v>2000/4</c:v>
                </c:pt>
                <c:pt idx="120">
                  <c:v>2000/5</c:v>
                </c:pt>
                <c:pt idx="121">
                  <c:v>2000/6</c:v>
                </c:pt>
                <c:pt idx="122">
                  <c:v>2000/7</c:v>
                </c:pt>
                <c:pt idx="123">
                  <c:v>2000/8</c:v>
                </c:pt>
                <c:pt idx="124">
                  <c:v>2000/9</c:v>
                </c:pt>
                <c:pt idx="125">
                  <c:v>2000/10</c:v>
                </c:pt>
                <c:pt idx="126">
                  <c:v>2000/11</c:v>
                </c:pt>
                <c:pt idx="127">
                  <c:v>2000/12</c:v>
                </c:pt>
                <c:pt idx="128">
                  <c:v>2001/1</c:v>
                </c:pt>
                <c:pt idx="129">
                  <c:v>2001/2</c:v>
                </c:pt>
                <c:pt idx="130">
                  <c:v>2001/3</c:v>
                </c:pt>
                <c:pt idx="131">
                  <c:v>2001/4</c:v>
                </c:pt>
                <c:pt idx="132">
                  <c:v>2001/5</c:v>
                </c:pt>
                <c:pt idx="133">
                  <c:v>2001/6</c:v>
                </c:pt>
                <c:pt idx="134">
                  <c:v>2001/7</c:v>
                </c:pt>
                <c:pt idx="135">
                  <c:v>2001/8</c:v>
                </c:pt>
                <c:pt idx="136">
                  <c:v>2001/9</c:v>
                </c:pt>
                <c:pt idx="137">
                  <c:v>2001/10</c:v>
                </c:pt>
                <c:pt idx="138">
                  <c:v>2001/11</c:v>
                </c:pt>
                <c:pt idx="139">
                  <c:v>2001/12</c:v>
                </c:pt>
                <c:pt idx="140">
                  <c:v>2002/1</c:v>
                </c:pt>
                <c:pt idx="141">
                  <c:v>2002/2</c:v>
                </c:pt>
                <c:pt idx="142">
                  <c:v>2002/3</c:v>
                </c:pt>
                <c:pt idx="143">
                  <c:v>2002/4</c:v>
                </c:pt>
                <c:pt idx="144">
                  <c:v>2002/5</c:v>
                </c:pt>
                <c:pt idx="145">
                  <c:v>2002/6</c:v>
                </c:pt>
                <c:pt idx="146">
                  <c:v>2002/7</c:v>
                </c:pt>
                <c:pt idx="147">
                  <c:v>2002/8</c:v>
                </c:pt>
                <c:pt idx="148">
                  <c:v>2002/9</c:v>
                </c:pt>
                <c:pt idx="149">
                  <c:v>2002/10</c:v>
                </c:pt>
                <c:pt idx="150">
                  <c:v>2002/11</c:v>
                </c:pt>
                <c:pt idx="151">
                  <c:v>2002/12</c:v>
                </c:pt>
                <c:pt idx="152">
                  <c:v>2003/1</c:v>
                </c:pt>
                <c:pt idx="153">
                  <c:v>2003/2</c:v>
                </c:pt>
                <c:pt idx="154">
                  <c:v>2003/3</c:v>
                </c:pt>
                <c:pt idx="155">
                  <c:v>2003/4</c:v>
                </c:pt>
                <c:pt idx="156">
                  <c:v>2003/5</c:v>
                </c:pt>
                <c:pt idx="157">
                  <c:v>2003/6</c:v>
                </c:pt>
                <c:pt idx="158">
                  <c:v>2003/7</c:v>
                </c:pt>
                <c:pt idx="159">
                  <c:v>2003/8</c:v>
                </c:pt>
                <c:pt idx="160">
                  <c:v>2003/9</c:v>
                </c:pt>
                <c:pt idx="161">
                  <c:v>2003/10</c:v>
                </c:pt>
                <c:pt idx="162">
                  <c:v>2003/11</c:v>
                </c:pt>
                <c:pt idx="163">
                  <c:v>2003/12</c:v>
                </c:pt>
                <c:pt idx="164">
                  <c:v>2004/1</c:v>
                </c:pt>
                <c:pt idx="165">
                  <c:v>2004/2</c:v>
                </c:pt>
                <c:pt idx="166">
                  <c:v>2004/3</c:v>
                </c:pt>
                <c:pt idx="167">
                  <c:v>2004/4</c:v>
                </c:pt>
                <c:pt idx="168">
                  <c:v>2004/5</c:v>
                </c:pt>
                <c:pt idx="169">
                  <c:v>2004/6</c:v>
                </c:pt>
                <c:pt idx="170">
                  <c:v>2004/7</c:v>
                </c:pt>
                <c:pt idx="171">
                  <c:v>2004/8</c:v>
                </c:pt>
                <c:pt idx="172">
                  <c:v>2004/9</c:v>
                </c:pt>
                <c:pt idx="173">
                  <c:v>2004/10</c:v>
                </c:pt>
                <c:pt idx="174">
                  <c:v>2004/11</c:v>
                </c:pt>
                <c:pt idx="175">
                  <c:v>2004/12</c:v>
                </c:pt>
                <c:pt idx="176">
                  <c:v>2005/1</c:v>
                </c:pt>
                <c:pt idx="177">
                  <c:v>2005/2</c:v>
                </c:pt>
                <c:pt idx="178">
                  <c:v>2005/3</c:v>
                </c:pt>
                <c:pt idx="179">
                  <c:v>2005/4</c:v>
                </c:pt>
                <c:pt idx="180">
                  <c:v>2005/5</c:v>
                </c:pt>
                <c:pt idx="181">
                  <c:v>2005/6</c:v>
                </c:pt>
                <c:pt idx="182">
                  <c:v>2005/7</c:v>
                </c:pt>
                <c:pt idx="183">
                  <c:v>2005/8</c:v>
                </c:pt>
                <c:pt idx="184">
                  <c:v>2005/9</c:v>
                </c:pt>
                <c:pt idx="185">
                  <c:v>2005/10</c:v>
                </c:pt>
                <c:pt idx="186">
                  <c:v>2005/11</c:v>
                </c:pt>
                <c:pt idx="187">
                  <c:v>2005/12</c:v>
                </c:pt>
                <c:pt idx="188">
                  <c:v>2006/1</c:v>
                </c:pt>
                <c:pt idx="189">
                  <c:v>2006/2</c:v>
                </c:pt>
                <c:pt idx="190">
                  <c:v>2006/3</c:v>
                </c:pt>
                <c:pt idx="191">
                  <c:v>2006/4</c:v>
                </c:pt>
                <c:pt idx="192">
                  <c:v>2006/5</c:v>
                </c:pt>
                <c:pt idx="193">
                  <c:v>2006/6</c:v>
                </c:pt>
                <c:pt idx="194">
                  <c:v>2006/7</c:v>
                </c:pt>
                <c:pt idx="195">
                  <c:v>2006/8</c:v>
                </c:pt>
                <c:pt idx="196">
                  <c:v>2006/9</c:v>
                </c:pt>
                <c:pt idx="197">
                  <c:v>2006/10</c:v>
                </c:pt>
                <c:pt idx="198">
                  <c:v>2006/11</c:v>
                </c:pt>
                <c:pt idx="199">
                  <c:v>2006/12</c:v>
                </c:pt>
                <c:pt idx="200">
                  <c:v>2007/1</c:v>
                </c:pt>
                <c:pt idx="201">
                  <c:v>2007/2</c:v>
                </c:pt>
                <c:pt idx="202">
                  <c:v>2007/3</c:v>
                </c:pt>
                <c:pt idx="203">
                  <c:v>2007/4</c:v>
                </c:pt>
                <c:pt idx="204">
                  <c:v>2007/5</c:v>
                </c:pt>
                <c:pt idx="205">
                  <c:v>2007/6</c:v>
                </c:pt>
                <c:pt idx="206">
                  <c:v>2007/7</c:v>
                </c:pt>
                <c:pt idx="207">
                  <c:v>2007/8</c:v>
                </c:pt>
                <c:pt idx="208">
                  <c:v>2007/9</c:v>
                </c:pt>
                <c:pt idx="209">
                  <c:v>2007/10</c:v>
                </c:pt>
                <c:pt idx="210">
                  <c:v>2007/11</c:v>
                </c:pt>
                <c:pt idx="211">
                  <c:v>2007/12</c:v>
                </c:pt>
                <c:pt idx="212">
                  <c:v>2008/1</c:v>
                </c:pt>
                <c:pt idx="213">
                  <c:v>2008/2</c:v>
                </c:pt>
                <c:pt idx="214">
                  <c:v>2008/3</c:v>
                </c:pt>
                <c:pt idx="215">
                  <c:v>2008/4</c:v>
                </c:pt>
                <c:pt idx="216">
                  <c:v>2008/5</c:v>
                </c:pt>
                <c:pt idx="217">
                  <c:v>2008/6</c:v>
                </c:pt>
                <c:pt idx="218">
                  <c:v>2008/7</c:v>
                </c:pt>
                <c:pt idx="219">
                  <c:v>2008/8</c:v>
                </c:pt>
                <c:pt idx="220">
                  <c:v>2008/9</c:v>
                </c:pt>
                <c:pt idx="221">
                  <c:v>2008/10</c:v>
                </c:pt>
                <c:pt idx="222">
                  <c:v>2008/11</c:v>
                </c:pt>
                <c:pt idx="223">
                  <c:v>2008/12</c:v>
                </c:pt>
                <c:pt idx="224">
                  <c:v>2009/1</c:v>
                </c:pt>
                <c:pt idx="225">
                  <c:v>2009/2</c:v>
                </c:pt>
                <c:pt idx="226">
                  <c:v>2009/3</c:v>
                </c:pt>
                <c:pt idx="227">
                  <c:v>2009/4</c:v>
                </c:pt>
                <c:pt idx="228">
                  <c:v>2009/5</c:v>
                </c:pt>
                <c:pt idx="229">
                  <c:v>2009/6</c:v>
                </c:pt>
                <c:pt idx="230">
                  <c:v>2009/7</c:v>
                </c:pt>
                <c:pt idx="231">
                  <c:v>2009/8</c:v>
                </c:pt>
                <c:pt idx="232">
                  <c:v>2009/9</c:v>
                </c:pt>
                <c:pt idx="233">
                  <c:v>2009/10</c:v>
                </c:pt>
                <c:pt idx="234">
                  <c:v>2009/11</c:v>
                </c:pt>
                <c:pt idx="235">
                  <c:v>2009/12</c:v>
                </c:pt>
                <c:pt idx="236">
                  <c:v>2010/1</c:v>
                </c:pt>
                <c:pt idx="237">
                  <c:v>2010/2</c:v>
                </c:pt>
                <c:pt idx="238">
                  <c:v>2010/3</c:v>
                </c:pt>
                <c:pt idx="239">
                  <c:v>2010/4</c:v>
                </c:pt>
                <c:pt idx="240">
                  <c:v>2010/5</c:v>
                </c:pt>
                <c:pt idx="241">
                  <c:v>2010/6</c:v>
                </c:pt>
                <c:pt idx="242">
                  <c:v>2010/7</c:v>
                </c:pt>
                <c:pt idx="243">
                  <c:v>2010/8</c:v>
                </c:pt>
                <c:pt idx="244">
                  <c:v>2010/9</c:v>
                </c:pt>
                <c:pt idx="245">
                  <c:v>2010/10</c:v>
                </c:pt>
                <c:pt idx="246">
                  <c:v>2010/11</c:v>
                </c:pt>
                <c:pt idx="247">
                  <c:v>2010/12</c:v>
                </c:pt>
                <c:pt idx="248">
                  <c:v>2011/1</c:v>
                </c:pt>
                <c:pt idx="249">
                  <c:v>2011/2</c:v>
                </c:pt>
                <c:pt idx="250">
                  <c:v>2011/3</c:v>
                </c:pt>
                <c:pt idx="251">
                  <c:v>2011/4</c:v>
                </c:pt>
                <c:pt idx="252">
                  <c:v>2011/5</c:v>
                </c:pt>
                <c:pt idx="253">
                  <c:v>2011/6</c:v>
                </c:pt>
                <c:pt idx="254">
                  <c:v>2011/7</c:v>
                </c:pt>
                <c:pt idx="255">
                  <c:v>2011/8</c:v>
                </c:pt>
                <c:pt idx="256">
                  <c:v>2011/9</c:v>
                </c:pt>
                <c:pt idx="257">
                  <c:v>2011/10</c:v>
                </c:pt>
                <c:pt idx="258">
                  <c:v>2011/11</c:v>
                </c:pt>
                <c:pt idx="259">
                  <c:v>2011/12</c:v>
                </c:pt>
                <c:pt idx="260">
                  <c:v>2012/1</c:v>
                </c:pt>
                <c:pt idx="261">
                  <c:v>2012/2</c:v>
                </c:pt>
                <c:pt idx="262">
                  <c:v>2012/3</c:v>
                </c:pt>
                <c:pt idx="263">
                  <c:v>2012/4</c:v>
                </c:pt>
                <c:pt idx="264">
                  <c:v>2012/5</c:v>
                </c:pt>
                <c:pt idx="265">
                  <c:v>2012/6</c:v>
                </c:pt>
                <c:pt idx="266">
                  <c:v>2012/7</c:v>
                </c:pt>
                <c:pt idx="267">
                  <c:v>2012/8</c:v>
                </c:pt>
                <c:pt idx="268">
                  <c:v>2012/9</c:v>
                </c:pt>
                <c:pt idx="269">
                  <c:v>2012/10</c:v>
                </c:pt>
                <c:pt idx="270">
                  <c:v>2012/11</c:v>
                </c:pt>
                <c:pt idx="271">
                  <c:v>2012/12</c:v>
                </c:pt>
                <c:pt idx="272">
                  <c:v>2013/1</c:v>
                </c:pt>
                <c:pt idx="273">
                  <c:v>2013/2</c:v>
                </c:pt>
                <c:pt idx="274">
                  <c:v>2013/3</c:v>
                </c:pt>
                <c:pt idx="275">
                  <c:v>2013/4</c:v>
                </c:pt>
                <c:pt idx="276">
                  <c:v>2013/5</c:v>
                </c:pt>
                <c:pt idx="277">
                  <c:v>2013/6</c:v>
                </c:pt>
                <c:pt idx="278">
                  <c:v>2013/7</c:v>
                </c:pt>
                <c:pt idx="279">
                  <c:v>2013/8</c:v>
                </c:pt>
                <c:pt idx="280">
                  <c:v>2013/9</c:v>
                </c:pt>
                <c:pt idx="281">
                  <c:v>2013/10</c:v>
                </c:pt>
                <c:pt idx="282">
                  <c:v>2013/11</c:v>
                </c:pt>
                <c:pt idx="283">
                  <c:v>2013/12</c:v>
                </c:pt>
                <c:pt idx="284">
                  <c:v>2014/1</c:v>
                </c:pt>
                <c:pt idx="285">
                  <c:v>2014/2</c:v>
                </c:pt>
                <c:pt idx="286">
                  <c:v>2014/3</c:v>
                </c:pt>
                <c:pt idx="287">
                  <c:v>2014/4</c:v>
                </c:pt>
                <c:pt idx="288">
                  <c:v>2014/5</c:v>
                </c:pt>
                <c:pt idx="289">
                  <c:v>2014/6</c:v>
                </c:pt>
                <c:pt idx="290">
                  <c:v>2014/7</c:v>
                </c:pt>
                <c:pt idx="291">
                  <c:v>2014/8</c:v>
                </c:pt>
                <c:pt idx="292">
                  <c:v>2014/9</c:v>
                </c:pt>
                <c:pt idx="293">
                  <c:v>2014/10</c:v>
                </c:pt>
                <c:pt idx="294">
                  <c:v>2014/11</c:v>
                </c:pt>
                <c:pt idx="295">
                  <c:v>2014/12</c:v>
                </c:pt>
                <c:pt idx="296">
                  <c:v>2015/1</c:v>
                </c:pt>
                <c:pt idx="297">
                  <c:v>2015/2</c:v>
                </c:pt>
                <c:pt idx="298">
                  <c:v>2015/3</c:v>
                </c:pt>
                <c:pt idx="299">
                  <c:v>2015/4</c:v>
                </c:pt>
                <c:pt idx="300">
                  <c:v>2015/5</c:v>
                </c:pt>
                <c:pt idx="301">
                  <c:v>2015/6</c:v>
                </c:pt>
                <c:pt idx="302">
                  <c:v>2015/7</c:v>
                </c:pt>
                <c:pt idx="303">
                  <c:v>2015/8</c:v>
                </c:pt>
                <c:pt idx="304">
                  <c:v>2015/9</c:v>
                </c:pt>
                <c:pt idx="305">
                  <c:v>2015/10</c:v>
                </c:pt>
                <c:pt idx="306">
                  <c:v>2015/11</c:v>
                </c:pt>
                <c:pt idx="307">
                  <c:v>2015/12</c:v>
                </c:pt>
                <c:pt idx="308">
                  <c:v>2016/1</c:v>
                </c:pt>
                <c:pt idx="309">
                  <c:v>2016/2</c:v>
                </c:pt>
                <c:pt idx="310">
                  <c:v>2016/3</c:v>
                </c:pt>
                <c:pt idx="311">
                  <c:v>2016/4</c:v>
                </c:pt>
                <c:pt idx="312">
                  <c:v>2016/5</c:v>
                </c:pt>
                <c:pt idx="313">
                  <c:v>2016/6</c:v>
                </c:pt>
                <c:pt idx="314">
                  <c:v>2016/7</c:v>
                </c:pt>
                <c:pt idx="315">
                  <c:v>2016/8</c:v>
                </c:pt>
                <c:pt idx="316">
                  <c:v>2016/9</c:v>
                </c:pt>
                <c:pt idx="317">
                  <c:v>2016/10</c:v>
                </c:pt>
                <c:pt idx="318">
                  <c:v>2016/11</c:v>
                </c:pt>
                <c:pt idx="319">
                  <c:v>2016/12</c:v>
                </c:pt>
                <c:pt idx="320">
                  <c:v>2017/1</c:v>
                </c:pt>
                <c:pt idx="321">
                  <c:v>2017/2</c:v>
                </c:pt>
                <c:pt idx="322">
                  <c:v>2017/3</c:v>
                </c:pt>
                <c:pt idx="323">
                  <c:v>2017/4</c:v>
                </c:pt>
                <c:pt idx="324">
                  <c:v>2017/5</c:v>
                </c:pt>
                <c:pt idx="325">
                  <c:v>2017/6</c:v>
                </c:pt>
                <c:pt idx="326">
                  <c:v>2017/7</c:v>
                </c:pt>
                <c:pt idx="327">
                  <c:v>2017/8</c:v>
                </c:pt>
                <c:pt idx="328">
                  <c:v>2017/9</c:v>
                </c:pt>
                <c:pt idx="329">
                  <c:v>2017/10</c:v>
                </c:pt>
                <c:pt idx="330">
                  <c:v>2017/11</c:v>
                </c:pt>
                <c:pt idx="331">
                  <c:v>2017/12</c:v>
                </c:pt>
                <c:pt idx="332">
                  <c:v>2018/1</c:v>
                </c:pt>
                <c:pt idx="333">
                  <c:v>2018/2</c:v>
                </c:pt>
                <c:pt idx="334">
                  <c:v>2018/3</c:v>
                </c:pt>
                <c:pt idx="335">
                  <c:v>2018/4</c:v>
                </c:pt>
                <c:pt idx="336">
                  <c:v>2018/5</c:v>
                </c:pt>
                <c:pt idx="337">
                  <c:v>2018/6</c:v>
                </c:pt>
                <c:pt idx="338">
                  <c:v>2018/7</c:v>
                </c:pt>
                <c:pt idx="339">
                  <c:v>2018/8</c:v>
                </c:pt>
                <c:pt idx="340">
                  <c:v>2018/9</c:v>
                </c:pt>
                <c:pt idx="341">
                  <c:v>2018/10</c:v>
                </c:pt>
                <c:pt idx="342">
                  <c:v>2018/11</c:v>
                </c:pt>
                <c:pt idx="343">
                  <c:v>2018/12</c:v>
                </c:pt>
                <c:pt idx="344">
                  <c:v>2019/1</c:v>
                </c:pt>
                <c:pt idx="345">
                  <c:v>2019/2</c:v>
                </c:pt>
                <c:pt idx="346">
                  <c:v>2019/3</c:v>
                </c:pt>
                <c:pt idx="347">
                  <c:v>2019/4</c:v>
                </c:pt>
                <c:pt idx="348">
                  <c:v>2019/5</c:v>
                </c:pt>
                <c:pt idx="349">
                  <c:v>2019/6</c:v>
                </c:pt>
                <c:pt idx="350">
                  <c:v>2019/7</c:v>
                </c:pt>
                <c:pt idx="351">
                  <c:v>2019/8</c:v>
                </c:pt>
                <c:pt idx="352">
                  <c:v>2019/9</c:v>
                </c:pt>
                <c:pt idx="353">
                  <c:v>2019/10</c:v>
                </c:pt>
                <c:pt idx="354">
                  <c:v>2019/11</c:v>
                </c:pt>
                <c:pt idx="355">
                  <c:v>2019/12</c:v>
                </c:pt>
                <c:pt idx="356">
                  <c:v>2020/1</c:v>
                </c:pt>
                <c:pt idx="357">
                  <c:v>2020/2</c:v>
                </c:pt>
                <c:pt idx="358">
                  <c:v>2020/3</c:v>
                </c:pt>
                <c:pt idx="359">
                  <c:v>2020/4</c:v>
                </c:pt>
                <c:pt idx="360">
                  <c:v>2020/5</c:v>
                </c:pt>
                <c:pt idx="361">
                  <c:v>2020/6</c:v>
                </c:pt>
                <c:pt idx="362">
                  <c:v>2020/7</c:v>
                </c:pt>
                <c:pt idx="363">
                  <c:v>2020/8</c:v>
                </c:pt>
                <c:pt idx="364">
                  <c:v>2020/9</c:v>
                </c:pt>
                <c:pt idx="365">
                  <c:v>2020/10</c:v>
                </c:pt>
                <c:pt idx="366">
                  <c:v>2020/11</c:v>
                </c:pt>
                <c:pt idx="367">
                  <c:v>2020/12</c:v>
                </c:pt>
                <c:pt idx="368">
                  <c:v>2021/1</c:v>
                </c:pt>
                <c:pt idx="369">
                  <c:v>2021/2</c:v>
                </c:pt>
                <c:pt idx="370">
                  <c:v>2021/3</c:v>
                </c:pt>
                <c:pt idx="371">
                  <c:v>2021/4</c:v>
                </c:pt>
                <c:pt idx="372">
                  <c:v>2021/5</c:v>
                </c:pt>
                <c:pt idx="373">
                  <c:v>2021/6</c:v>
                </c:pt>
                <c:pt idx="374">
                  <c:v>2021/7</c:v>
                </c:pt>
                <c:pt idx="375">
                  <c:v>2021/8</c:v>
                </c:pt>
                <c:pt idx="376">
                  <c:v>2021/9</c:v>
                </c:pt>
                <c:pt idx="377">
                  <c:v>2021/10</c:v>
                </c:pt>
                <c:pt idx="378">
                  <c:v>2021/11</c:v>
                </c:pt>
                <c:pt idx="379">
                  <c:v>2021/12</c:v>
                </c:pt>
                <c:pt idx="380">
                  <c:v>2022/1</c:v>
                </c:pt>
                <c:pt idx="381">
                  <c:v>2022/2</c:v>
                </c:pt>
                <c:pt idx="382">
                  <c:v>2022/3</c:v>
                </c:pt>
                <c:pt idx="383">
                  <c:v>2022/4</c:v>
                </c:pt>
                <c:pt idx="384">
                  <c:v>2022/5</c:v>
                </c:pt>
                <c:pt idx="385">
                  <c:v>2022/6</c:v>
                </c:pt>
                <c:pt idx="386">
                  <c:v>2022/7</c:v>
                </c:pt>
                <c:pt idx="387">
                  <c:v>2022/8</c:v>
                </c:pt>
                <c:pt idx="388">
                  <c:v>2022/9</c:v>
                </c:pt>
                <c:pt idx="389">
                  <c:v>2022/10</c:v>
                </c:pt>
                <c:pt idx="390">
                  <c:v>2022/11</c:v>
                </c:pt>
                <c:pt idx="391">
                  <c:v>2022/12</c:v>
                </c:pt>
                <c:pt idx="392">
                  <c:v>2023/1</c:v>
                </c:pt>
                <c:pt idx="393">
                  <c:v>2023/2</c:v>
                </c:pt>
                <c:pt idx="394">
                  <c:v>2023/3</c:v>
                </c:pt>
                <c:pt idx="395">
                  <c:v>2023/4</c:v>
                </c:pt>
                <c:pt idx="396">
                  <c:v>2023/5</c:v>
                </c:pt>
                <c:pt idx="397">
                  <c:v>2023/6</c:v>
                </c:pt>
                <c:pt idx="398">
                  <c:v>2023/7</c:v>
                </c:pt>
                <c:pt idx="399">
                  <c:v>2023/8</c:v>
                </c:pt>
                <c:pt idx="400">
                  <c:v>2023/9</c:v>
                </c:pt>
                <c:pt idx="401">
                  <c:v>2023/10</c:v>
                </c:pt>
                <c:pt idx="402">
                  <c:v>2023/11</c:v>
                </c:pt>
                <c:pt idx="403">
                  <c:v>2023/12</c:v>
                </c:pt>
                <c:pt idx="404">
                  <c:v>2024/1</c:v>
                </c:pt>
                <c:pt idx="405">
                  <c:v>2024/2</c:v>
                </c:pt>
                <c:pt idx="406">
                  <c:v>2024/3</c:v>
                </c:pt>
                <c:pt idx="407">
                  <c:v>2024/4</c:v>
                </c:pt>
                <c:pt idx="408">
                  <c:v>2024/5</c:v>
                </c:pt>
                <c:pt idx="409">
                  <c:v>2024/6</c:v>
                </c:pt>
                <c:pt idx="410">
                  <c:v>2024/7</c:v>
                </c:pt>
                <c:pt idx="411">
                  <c:v>2024/8</c:v>
                </c:pt>
                <c:pt idx="412">
                  <c:v>2024/9</c:v>
                </c:pt>
                <c:pt idx="413">
                  <c:v>2024/10</c:v>
                </c:pt>
                <c:pt idx="414">
                  <c:v>2024/11</c:v>
                </c:pt>
                <c:pt idx="415">
                  <c:v>2024/12</c:v>
                </c:pt>
                <c:pt idx="416">
                  <c:v>2025/1</c:v>
                </c:pt>
                <c:pt idx="417">
                  <c:v>2025/2</c:v>
                </c:pt>
                <c:pt idx="418">
                  <c:v>2025/3</c:v>
                </c:pt>
                <c:pt idx="419">
                  <c:v>2025/4</c:v>
                </c:pt>
                <c:pt idx="420">
                  <c:v>2025/5</c:v>
                </c:pt>
                <c:pt idx="421">
                  <c:v>2025/6</c:v>
                </c:pt>
                <c:pt idx="422">
                  <c:v>2025/7</c:v>
                </c:pt>
                <c:pt idx="423">
                  <c:v>2025/8</c:v>
                </c:pt>
                <c:pt idx="424">
                  <c:v>2025/9</c:v>
                </c:pt>
                <c:pt idx="425">
                  <c:v>2025/10</c:v>
                </c:pt>
                <c:pt idx="426">
                  <c:v>2025/11</c:v>
                </c:pt>
                <c:pt idx="427">
                  <c:v>2025/12</c:v>
                </c:pt>
                <c:pt idx="428">
                  <c:v>2026/1</c:v>
                </c:pt>
                <c:pt idx="429">
                  <c:v>2026/2</c:v>
                </c:pt>
                <c:pt idx="430">
                  <c:v>2026/3</c:v>
                </c:pt>
                <c:pt idx="431">
                  <c:v>2026/4</c:v>
                </c:pt>
                <c:pt idx="432">
                  <c:v>2026/5</c:v>
                </c:pt>
                <c:pt idx="433">
                  <c:v>2026/6</c:v>
                </c:pt>
                <c:pt idx="434">
                  <c:v>2026/7</c:v>
                </c:pt>
              </c:strCache>
            </c:strRef>
          </c:cat>
          <c:val>
            <c:numRef>
              <c:f>'Chart 4'!$S$3:$S$437</c:f>
              <c:numCache>
                <c:formatCode>General</c:formatCode>
                <c:ptCount val="435"/>
                <c:pt idx="0">
                  <c:v>3.0358333333333332</c:v>
                </c:pt>
                <c:pt idx="1">
                  <c:v>2.8948333333333331</c:v>
                </c:pt>
                <c:pt idx="2">
                  <c:v>2.4098666666666664</c:v>
                </c:pt>
                <c:pt idx="3">
                  <c:v>2.3520999999999996</c:v>
                </c:pt>
                <c:pt idx="4">
                  <c:v>2.4264333333333332</c:v>
                </c:pt>
                <c:pt idx="5">
                  <c:v>2.4412000000000007</c:v>
                </c:pt>
                <c:pt idx="6">
                  <c:v>2.4258333333333346</c:v>
                </c:pt>
                <c:pt idx="7">
                  <c:v>2.9394000000000013</c:v>
                </c:pt>
                <c:pt idx="8">
                  <c:v>3.3957333333333337</c:v>
                </c:pt>
                <c:pt idx="9">
                  <c:v>4.3682000000000007</c:v>
                </c:pt>
                <c:pt idx="10">
                  <c:v>4.4649333333333328</c:v>
                </c:pt>
                <c:pt idx="11">
                  <c:v>3.8222666666666671</c:v>
                </c:pt>
                <c:pt idx="12">
                  <c:v>2.3542333333333332</c:v>
                </c:pt>
                <c:pt idx="13">
                  <c:v>1.4591000000000005</c:v>
                </c:pt>
                <c:pt idx="14">
                  <c:v>1.436333333333333</c:v>
                </c:pt>
                <c:pt idx="15">
                  <c:v>1.8030333333333335</c:v>
                </c:pt>
                <c:pt idx="16">
                  <c:v>2.1498333333333335</c:v>
                </c:pt>
                <c:pt idx="17">
                  <c:v>2.529066666666667</c:v>
                </c:pt>
                <c:pt idx="18">
                  <c:v>2.738</c:v>
                </c:pt>
                <c:pt idx="19">
                  <c:v>2.4674999999999998</c:v>
                </c:pt>
                <c:pt idx="20">
                  <c:v>2.0565333333333338</c:v>
                </c:pt>
                <c:pt idx="21">
                  <c:v>1.7912333333333337</c:v>
                </c:pt>
                <c:pt idx="22">
                  <c:v>1.8907</c:v>
                </c:pt>
                <c:pt idx="23">
                  <c:v>2.0544999999999995</c:v>
                </c:pt>
                <c:pt idx="24">
                  <c:v>2.0354999999999994</c:v>
                </c:pt>
                <c:pt idx="25">
                  <c:v>2.0856333333333335</c:v>
                </c:pt>
                <c:pt idx="26">
                  <c:v>2.1180333333333334</c:v>
                </c:pt>
                <c:pt idx="27">
                  <c:v>2.0850666666666666</c:v>
                </c:pt>
                <c:pt idx="28">
                  <c:v>2.2085999999999992</c:v>
                </c:pt>
                <c:pt idx="29">
                  <c:v>2.4164999999999992</c:v>
                </c:pt>
                <c:pt idx="30">
                  <c:v>2.4713999999999996</c:v>
                </c:pt>
                <c:pt idx="31">
                  <c:v>2.3845666666666667</c:v>
                </c:pt>
                <c:pt idx="32">
                  <c:v>2.1453000000000007</c:v>
                </c:pt>
                <c:pt idx="33">
                  <c:v>2.1462333333333334</c:v>
                </c:pt>
                <c:pt idx="34">
                  <c:v>2.2585000000000002</c:v>
                </c:pt>
                <c:pt idx="35">
                  <c:v>2.1829999999999998</c:v>
                </c:pt>
                <c:pt idx="36">
                  <c:v>2.0763999999999996</c:v>
                </c:pt>
                <c:pt idx="37">
                  <c:v>1.8227999999999998</c:v>
                </c:pt>
                <c:pt idx="38">
                  <c:v>1.8060999999999996</c:v>
                </c:pt>
                <c:pt idx="39">
                  <c:v>1.9015333333333331</c:v>
                </c:pt>
                <c:pt idx="40">
                  <c:v>2.1591666666666662</c:v>
                </c:pt>
                <c:pt idx="41">
                  <c:v>2.4765000000000001</c:v>
                </c:pt>
                <c:pt idx="42">
                  <c:v>2.6968999999999999</c:v>
                </c:pt>
                <c:pt idx="43">
                  <c:v>2.61598</c:v>
                </c:pt>
                <c:pt idx="44">
                  <c:v>2.9091099999999996</c:v>
                </c:pt>
                <c:pt idx="45">
                  <c:v>3.7605766666666667</c:v>
                </c:pt>
                <c:pt idx="46">
                  <c:v>4.2615299999999996</c:v>
                </c:pt>
                <c:pt idx="47">
                  <c:v>3.9278766666666662</c:v>
                </c:pt>
                <c:pt idx="48">
                  <c:v>2.6514099999999998</c:v>
                </c:pt>
                <c:pt idx="49">
                  <c:v>1.7424433333333333</c:v>
                </c:pt>
                <c:pt idx="50">
                  <c:v>1.1554333333333335</c:v>
                </c:pt>
                <c:pt idx="51">
                  <c:v>1.1204999999999998</c:v>
                </c:pt>
                <c:pt idx="52">
                  <c:v>1.3286999999999995</c:v>
                </c:pt>
                <c:pt idx="53">
                  <c:v>1.549133333333333</c:v>
                </c:pt>
                <c:pt idx="54">
                  <c:v>1.6482333333333337</c:v>
                </c:pt>
                <c:pt idx="55">
                  <c:v>1.7241666666666671</c:v>
                </c:pt>
                <c:pt idx="56">
                  <c:v>1.6746000000000005</c:v>
                </c:pt>
                <c:pt idx="57">
                  <c:v>1.4373666666666665</c:v>
                </c:pt>
                <c:pt idx="58">
                  <c:v>0.94259999999999933</c:v>
                </c:pt>
                <c:pt idx="59">
                  <c:v>0.66559999999999953</c:v>
                </c:pt>
                <c:pt idx="60">
                  <c:v>0.6023333333333335</c:v>
                </c:pt>
                <c:pt idx="61">
                  <c:v>0.76876666666666671</c:v>
                </c:pt>
                <c:pt idx="62">
                  <c:v>1.0471666666666664</c:v>
                </c:pt>
                <c:pt idx="63">
                  <c:v>1.3877999999999993</c:v>
                </c:pt>
                <c:pt idx="64">
                  <c:v>1.6707999999999992</c:v>
                </c:pt>
                <c:pt idx="65">
                  <c:v>1.8278666666666663</c:v>
                </c:pt>
                <c:pt idx="66">
                  <c:v>2.0183999999999997</c:v>
                </c:pt>
                <c:pt idx="67">
                  <c:v>2.4645666666666664</c:v>
                </c:pt>
                <c:pt idx="68">
                  <c:v>2.7921666666666662</c:v>
                </c:pt>
                <c:pt idx="69">
                  <c:v>3.3686333333333329</c:v>
                </c:pt>
                <c:pt idx="70">
                  <c:v>3.7450333333333337</c:v>
                </c:pt>
                <c:pt idx="71">
                  <c:v>3.8881000000000001</c:v>
                </c:pt>
                <c:pt idx="72">
                  <c:v>3.2234000000000003</c:v>
                </c:pt>
                <c:pt idx="73">
                  <c:v>2.0646</c:v>
                </c:pt>
                <c:pt idx="74">
                  <c:v>1.3567666666666671</c:v>
                </c:pt>
                <c:pt idx="75">
                  <c:v>1.388066666666667</c:v>
                </c:pt>
                <c:pt idx="76">
                  <c:v>2.0493000000000001</c:v>
                </c:pt>
                <c:pt idx="77">
                  <c:v>2.8294999999999995</c:v>
                </c:pt>
                <c:pt idx="78">
                  <c:v>3.2732666666666659</c:v>
                </c:pt>
                <c:pt idx="79">
                  <c:v>3.4554333333333331</c:v>
                </c:pt>
                <c:pt idx="80">
                  <c:v>3.1303333333333327</c:v>
                </c:pt>
                <c:pt idx="81">
                  <c:v>2.6352666666666664</c:v>
                </c:pt>
                <c:pt idx="82">
                  <c:v>1.9322333333333332</c:v>
                </c:pt>
                <c:pt idx="83">
                  <c:v>1.9980666666666671</c:v>
                </c:pt>
                <c:pt idx="84">
                  <c:v>1.9670000000000005</c:v>
                </c:pt>
                <c:pt idx="85">
                  <c:v>2.0860000000000003</c:v>
                </c:pt>
                <c:pt idx="86">
                  <c:v>1.6946333333333339</c:v>
                </c:pt>
                <c:pt idx="87">
                  <c:v>1.6162333333333343</c:v>
                </c:pt>
                <c:pt idx="88">
                  <c:v>1.6273000000000011</c:v>
                </c:pt>
                <c:pt idx="89">
                  <c:v>1.7005666666666677</c:v>
                </c:pt>
                <c:pt idx="90">
                  <c:v>1.8393666666666675</c:v>
                </c:pt>
                <c:pt idx="91">
                  <c:v>1.9405000000000001</c:v>
                </c:pt>
                <c:pt idx="92">
                  <c:v>1.9175333333333338</c:v>
                </c:pt>
                <c:pt idx="93">
                  <c:v>1.7263966666666668</c:v>
                </c:pt>
                <c:pt idx="94">
                  <c:v>1.6355833333333336</c:v>
                </c:pt>
                <c:pt idx="95">
                  <c:v>1.5644633333333331</c:v>
                </c:pt>
                <c:pt idx="96">
                  <c:v>1.521343333333333</c:v>
                </c:pt>
                <c:pt idx="97">
                  <c:v>1.414556666666666</c:v>
                </c:pt>
                <c:pt idx="98">
                  <c:v>1.1657333333333326</c:v>
                </c:pt>
                <c:pt idx="99">
                  <c:v>0.91101999999999939</c:v>
                </c:pt>
                <c:pt idx="100">
                  <c:v>0.88569000000000031</c:v>
                </c:pt>
                <c:pt idx="101">
                  <c:v>0.99104000000000048</c:v>
                </c:pt>
                <c:pt idx="102">
                  <c:v>1.1568666666666669</c:v>
                </c:pt>
                <c:pt idx="103">
                  <c:v>1.1135233333333332</c:v>
                </c:pt>
                <c:pt idx="104">
                  <c:v>1.0952000000000002</c:v>
                </c:pt>
                <c:pt idx="105">
                  <c:v>0.87117000000000022</c:v>
                </c:pt>
                <c:pt idx="106">
                  <c:v>0.8506266666666672</c:v>
                </c:pt>
                <c:pt idx="107">
                  <c:v>0.73597666666666728</c:v>
                </c:pt>
                <c:pt idx="108">
                  <c:v>0.56561666666666766</c:v>
                </c:pt>
                <c:pt idx="109">
                  <c:v>0.28696666666666754</c:v>
                </c:pt>
                <c:pt idx="110">
                  <c:v>0.25726666666666692</c:v>
                </c:pt>
                <c:pt idx="111">
                  <c:v>0.63779999999999981</c:v>
                </c:pt>
                <c:pt idx="112">
                  <c:v>0.96049999999999969</c:v>
                </c:pt>
                <c:pt idx="113">
                  <c:v>1.1204000000000001</c:v>
                </c:pt>
                <c:pt idx="114">
                  <c:v>1.2775333333333336</c:v>
                </c:pt>
                <c:pt idx="115">
                  <c:v>1.3310666666666673</c:v>
                </c:pt>
                <c:pt idx="116">
                  <c:v>3.3818999999999999</c:v>
                </c:pt>
                <c:pt idx="117">
                  <c:v>5.0260999999999996</c:v>
                </c:pt>
                <c:pt idx="118">
                  <c:v>5.1285666666666669</c:v>
                </c:pt>
                <c:pt idx="119">
                  <c:v>3.9841333333333337</c:v>
                </c:pt>
                <c:pt idx="120">
                  <c:v>2.5493000000000001</c:v>
                </c:pt>
                <c:pt idx="121">
                  <c:v>2.3373333333333335</c:v>
                </c:pt>
                <c:pt idx="122">
                  <c:v>1.6594666666666669</c:v>
                </c:pt>
                <c:pt idx="123">
                  <c:v>2.1764666666666677</c:v>
                </c:pt>
                <c:pt idx="124">
                  <c:v>3.4245333333333328</c:v>
                </c:pt>
                <c:pt idx="125">
                  <c:v>4.5186999999999999</c:v>
                </c:pt>
                <c:pt idx="126">
                  <c:v>5.1521333333333343</c:v>
                </c:pt>
                <c:pt idx="127">
                  <c:v>5.7556666666666674</c:v>
                </c:pt>
                <c:pt idx="128">
                  <c:v>5.5491999999999999</c:v>
                </c:pt>
                <c:pt idx="129">
                  <c:v>4.4440666666666653</c:v>
                </c:pt>
                <c:pt idx="130">
                  <c:v>3.0386666666666655</c:v>
                </c:pt>
                <c:pt idx="131">
                  <c:v>2.6873333333333314</c:v>
                </c:pt>
                <c:pt idx="132">
                  <c:v>2.6473999999999989</c:v>
                </c:pt>
                <c:pt idx="133">
                  <c:v>2.7072666666666669</c:v>
                </c:pt>
                <c:pt idx="134">
                  <c:v>2.2203000000000004</c:v>
                </c:pt>
                <c:pt idx="135">
                  <c:v>2.1994333333333338</c:v>
                </c:pt>
                <c:pt idx="136">
                  <c:v>2.2686666666666668</c:v>
                </c:pt>
                <c:pt idx="137">
                  <c:v>2.5073000000000008</c:v>
                </c:pt>
                <c:pt idx="138">
                  <c:v>2.5082666666666675</c:v>
                </c:pt>
                <c:pt idx="139">
                  <c:v>2.1689333333333338</c:v>
                </c:pt>
                <c:pt idx="140">
                  <c:v>1.9090666666666671</c:v>
                </c:pt>
                <c:pt idx="141">
                  <c:v>1.6056000000000001</c:v>
                </c:pt>
                <c:pt idx="142">
                  <c:v>1.4890333333333328</c:v>
                </c:pt>
                <c:pt idx="143">
                  <c:v>1.2461333333333322</c:v>
                </c:pt>
                <c:pt idx="144">
                  <c:v>1.0392999999999983</c:v>
                </c:pt>
                <c:pt idx="145">
                  <c:v>0.9150666666666657</c:v>
                </c:pt>
                <c:pt idx="146">
                  <c:v>0.8799666666666669</c:v>
                </c:pt>
                <c:pt idx="147">
                  <c:v>0.89443333333333419</c:v>
                </c:pt>
                <c:pt idx="148">
                  <c:v>1.1414333333333342</c:v>
                </c:pt>
                <c:pt idx="149">
                  <c:v>1.5072666666666663</c:v>
                </c:pt>
                <c:pt idx="150">
                  <c:v>2.0986666666666665</c:v>
                </c:pt>
                <c:pt idx="151">
                  <c:v>2.5810999999999993</c:v>
                </c:pt>
                <c:pt idx="152">
                  <c:v>2.9216333333333337</c:v>
                </c:pt>
                <c:pt idx="153">
                  <c:v>4.4876333333333323</c:v>
                </c:pt>
                <c:pt idx="154">
                  <c:v>5.1271666666666667</c:v>
                </c:pt>
                <c:pt idx="155">
                  <c:v>5.0481999999999987</c:v>
                </c:pt>
                <c:pt idx="156">
                  <c:v>3.3868666666666676</c:v>
                </c:pt>
                <c:pt idx="157">
                  <c:v>1.9133666666666673</c:v>
                </c:pt>
                <c:pt idx="158">
                  <c:v>1.4099333333333348</c:v>
                </c:pt>
                <c:pt idx="159">
                  <c:v>1.2378333333333345</c:v>
                </c:pt>
                <c:pt idx="160">
                  <c:v>1.537433333333335</c:v>
                </c:pt>
                <c:pt idx="161">
                  <c:v>1.9161000000000012</c:v>
                </c:pt>
                <c:pt idx="162">
                  <c:v>2.1995000000000005</c:v>
                </c:pt>
                <c:pt idx="163">
                  <c:v>2.7644333333333342</c:v>
                </c:pt>
                <c:pt idx="164">
                  <c:v>3.3166666666666664</c:v>
                </c:pt>
                <c:pt idx="165">
                  <c:v>3.2250000000000001</c:v>
                </c:pt>
                <c:pt idx="166">
                  <c:v>2.426533333333333</c:v>
                </c:pt>
                <c:pt idx="167">
                  <c:v>1.4443000000000008</c:v>
                </c:pt>
                <c:pt idx="168">
                  <c:v>1.2184333333333335</c:v>
                </c:pt>
                <c:pt idx="169">
                  <c:v>1.6425666666666661</c:v>
                </c:pt>
                <c:pt idx="170">
                  <c:v>2.2644333333333329</c:v>
                </c:pt>
                <c:pt idx="171">
                  <c:v>2.6129666666666664</c:v>
                </c:pt>
                <c:pt idx="172">
                  <c:v>3.1985333333333337</c:v>
                </c:pt>
                <c:pt idx="173">
                  <c:v>4.0676666666666677</c:v>
                </c:pt>
                <c:pt idx="174">
                  <c:v>5.2259333333333347</c:v>
                </c:pt>
                <c:pt idx="175">
                  <c:v>6.0241666666666687</c:v>
                </c:pt>
                <c:pt idx="176">
                  <c:v>5.8842666666666679</c:v>
                </c:pt>
                <c:pt idx="177">
                  <c:v>5.5947666666666658</c:v>
                </c:pt>
                <c:pt idx="178">
                  <c:v>5.7393999999999998</c:v>
                </c:pt>
                <c:pt idx="179">
                  <c:v>6.2848999999999977</c:v>
                </c:pt>
                <c:pt idx="180">
                  <c:v>6.5216999999999983</c:v>
                </c:pt>
                <c:pt idx="181">
                  <c:v>6.6700999999999979</c:v>
                </c:pt>
                <c:pt idx="182">
                  <c:v>6.4826666666666668</c:v>
                </c:pt>
                <c:pt idx="183">
                  <c:v>6.5965666666666678</c:v>
                </c:pt>
                <c:pt idx="184">
                  <c:v>7.643366666666668</c:v>
                </c:pt>
                <c:pt idx="185">
                  <c:v>9.085066666666668</c:v>
                </c:pt>
                <c:pt idx="186">
                  <c:v>9.7102666666666693</c:v>
                </c:pt>
                <c:pt idx="187">
                  <c:v>8.7425333333333342</c:v>
                </c:pt>
                <c:pt idx="188">
                  <c:v>6.8898333333333328</c:v>
                </c:pt>
                <c:pt idx="189">
                  <c:v>5.6267666666666658</c:v>
                </c:pt>
                <c:pt idx="190">
                  <c:v>5.5402000000000031</c:v>
                </c:pt>
                <c:pt idx="191">
                  <c:v>6.6053000000000042</c:v>
                </c:pt>
                <c:pt idx="192">
                  <c:v>7.6136666666666697</c:v>
                </c:pt>
                <c:pt idx="193">
                  <c:v>7.31</c:v>
                </c:pt>
                <c:pt idx="194">
                  <c:v>5.8911999999999978</c:v>
                </c:pt>
                <c:pt idx="195">
                  <c:v>5.5914333333333319</c:v>
                </c:pt>
                <c:pt idx="196">
                  <c:v>5.1654000000000009</c:v>
                </c:pt>
                <c:pt idx="197">
                  <c:v>5.9869333333333357</c:v>
                </c:pt>
                <c:pt idx="198">
                  <c:v>5.8624000000000009</c:v>
                </c:pt>
                <c:pt idx="199">
                  <c:v>6.0348666666666659</c:v>
                </c:pt>
                <c:pt idx="200">
                  <c:v>5.8334999999999981</c:v>
                </c:pt>
                <c:pt idx="201">
                  <c:v>6.2371999999999987</c:v>
                </c:pt>
                <c:pt idx="202">
                  <c:v>7.0020999999999987</c:v>
                </c:pt>
                <c:pt idx="203">
                  <c:v>7.9799333333333324</c:v>
                </c:pt>
                <c:pt idx="204">
                  <c:v>8.773833333333334</c:v>
                </c:pt>
                <c:pt idx="205">
                  <c:v>9.4926333333333357</c:v>
                </c:pt>
                <c:pt idx="206">
                  <c:v>9.3059333333333356</c:v>
                </c:pt>
                <c:pt idx="207">
                  <c:v>8.3223666666666674</c:v>
                </c:pt>
                <c:pt idx="208">
                  <c:v>7.412866666666666</c:v>
                </c:pt>
                <c:pt idx="209">
                  <c:v>6.6854666666666658</c:v>
                </c:pt>
                <c:pt idx="210">
                  <c:v>7.2546999999999997</c:v>
                </c:pt>
                <c:pt idx="211">
                  <c:v>8.2416333333333327</c:v>
                </c:pt>
                <c:pt idx="212">
                  <c:v>9.2058333333333326</c:v>
                </c:pt>
                <c:pt idx="213">
                  <c:v>9.6048333333333318</c:v>
                </c:pt>
                <c:pt idx="214">
                  <c:v>10.973899999999999</c:v>
                </c:pt>
                <c:pt idx="215">
                  <c:v>12.840899999999998</c:v>
                </c:pt>
                <c:pt idx="216">
                  <c:v>14.960733333333332</c:v>
                </c:pt>
                <c:pt idx="217">
                  <c:v>15.537900000000002</c:v>
                </c:pt>
                <c:pt idx="218">
                  <c:v>15.819166666666669</c:v>
                </c:pt>
                <c:pt idx="219">
                  <c:v>14.066633333333337</c:v>
                </c:pt>
                <c:pt idx="220">
                  <c:v>12.513200000000003</c:v>
                </c:pt>
                <c:pt idx="221">
                  <c:v>10.995100000000001</c:v>
                </c:pt>
                <c:pt idx="222">
                  <c:v>11.570300000000001</c:v>
                </c:pt>
                <c:pt idx="223">
                  <c:v>11.663333333333334</c:v>
                </c:pt>
                <c:pt idx="224">
                  <c:v>11.884866666666667</c:v>
                </c:pt>
                <c:pt idx="225">
                  <c:v>10.725200000000001</c:v>
                </c:pt>
                <c:pt idx="226">
                  <c:v>7.9861333333333313</c:v>
                </c:pt>
                <c:pt idx="227">
                  <c:v>5.757766666666666</c:v>
                </c:pt>
                <c:pt idx="228">
                  <c:v>3.366633333333334</c:v>
                </c:pt>
                <c:pt idx="229">
                  <c:v>3.0338333333333352</c:v>
                </c:pt>
                <c:pt idx="230">
                  <c:v>2.2367333333333357</c:v>
                </c:pt>
                <c:pt idx="231">
                  <c:v>3.1644000000000005</c:v>
                </c:pt>
                <c:pt idx="232">
                  <c:v>2.9685666666666677</c:v>
                </c:pt>
                <c:pt idx="233">
                  <c:v>3.1899999999999977</c:v>
                </c:pt>
                <c:pt idx="234">
                  <c:v>2.748033333333332</c:v>
                </c:pt>
                <c:pt idx="235">
                  <c:v>3.7606333333333311</c:v>
                </c:pt>
                <c:pt idx="236">
                  <c:v>4.3279333333333314</c:v>
                </c:pt>
                <c:pt idx="237">
                  <c:v>4.6180999999999983</c:v>
                </c:pt>
                <c:pt idx="238">
                  <c:v>4.2706666666666662</c:v>
                </c:pt>
                <c:pt idx="239">
                  <c:v>4.2845000000000013</c:v>
                </c:pt>
                <c:pt idx="240">
                  <c:v>5.3598333333333343</c:v>
                </c:pt>
                <c:pt idx="241">
                  <c:v>6.2177333333333351</c:v>
                </c:pt>
                <c:pt idx="242">
                  <c:v>6.0426000000000002</c:v>
                </c:pt>
                <c:pt idx="243">
                  <c:v>5.167766666666668</c:v>
                </c:pt>
                <c:pt idx="244">
                  <c:v>5.5300666666666674</c:v>
                </c:pt>
                <c:pt idx="245">
                  <c:v>6.6310333333333347</c:v>
                </c:pt>
                <c:pt idx="246">
                  <c:v>7.8105666666666664</c:v>
                </c:pt>
                <c:pt idx="247">
                  <c:v>8.2901333333333316</c:v>
                </c:pt>
                <c:pt idx="248">
                  <c:v>9.8447333333333358</c:v>
                </c:pt>
                <c:pt idx="249">
                  <c:v>12.561466666666668</c:v>
                </c:pt>
                <c:pt idx="250">
                  <c:v>14.723433333333334</c:v>
                </c:pt>
                <c:pt idx="251">
                  <c:v>15.570999999999996</c:v>
                </c:pt>
                <c:pt idx="252">
                  <c:v>14.752599999999996</c:v>
                </c:pt>
                <c:pt idx="253">
                  <c:v>15.506766666666664</c:v>
                </c:pt>
                <c:pt idx="254">
                  <c:v>16.889666666666667</c:v>
                </c:pt>
                <c:pt idx="255">
                  <c:v>19.895199999999999</c:v>
                </c:pt>
                <c:pt idx="256">
                  <c:v>21.743766666666669</c:v>
                </c:pt>
                <c:pt idx="257">
                  <c:v>23.214166666666667</c:v>
                </c:pt>
                <c:pt idx="258">
                  <c:v>22.120666666666668</c:v>
                </c:pt>
                <c:pt idx="259">
                  <c:v>19.187333333333331</c:v>
                </c:pt>
                <c:pt idx="260">
                  <c:v>17.117366666666666</c:v>
                </c:pt>
                <c:pt idx="261">
                  <c:v>17.198866666666667</c:v>
                </c:pt>
                <c:pt idx="262">
                  <c:v>18.363566666666667</c:v>
                </c:pt>
                <c:pt idx="263">
                  <c:v>18.6431</c:v>
                </c:pt>
                <c:pt idx="264">
                  <c:v>17.733233333333331</c:v>
                </c:pt>
                <c:pt idx="265">
                  <c:v>17.453833333333332</c:v>
                </c:pt>
                <c:pt idx="266">
                  <c:v>17.652299999999997</c:v>
                </c:pt>
                <c:pt idx="267">
                  <c:v>18.837499999999999</c:v>
                </c:pt>
                <c:pt idx="268">
                  <c:v>20.765933333333329</c:v>
                </c:pt>
                <c:pt idx="269">
                  <c:v>23.261666666666667</c:v>
                </c:pt>
                <c:pt idx="270">
                  <c:v>24.642733333333336</c:v>
                </c:pt>
                <c:pt idx="271">
                  <c:v>24.803133333333335</c:v>
                </c:pt>
                <c:pt idx="272">
                  <c:v>23.176200000000005</c:v>
                </c:pt>
                <c:pt idx="273">
                  <c:v>22.624399999999998</c:v>
                </c:pt>
                <c:pt idx="274">
                  <c:v>21.271599999999999</c:v>
                </c:pt>
                <c:pt idx="275">
                  <c:v>19.088366666666669</c:v>
                </c:pt>
                <c:pt idx="276">
                  <c:v>15.47126666666667</c:v>
                </c:pt>
                <c:pt idx="277">
                  <c:v>13.1275</c:v>
                </c:pt>
                <c:pt idx="278">
                  <c:v>11.662899999999995</c:v>
                </c:pt>
                <c:pt idx="279">
                  <c:v>11.152866666666663</c:v>
                </c:pt>
                <c:pt idx="280">
                  <c:v>10.80013333333333</c:v>
                </c:pt>
                <c:pt idx="281">
                  <c:v>11.952966666666667</c:v>
                </c:pt>
                <c:pt idx="282">
                  <c:v>14.238</c:v>
                </c:pt>
                <c:pt idx="283">
                  <c:v>16.634966666666667</c:v>
                </c:pt>
                <c:pt idx="284">
                  <c:v>19.011599999999998</c:v>
                </c:pt>
                <c:pt idx="285">
                  <c:v>18.831266666666668</c:v>
                </c:pt>
                <c:pt idx="286">
                  <c:v>17.162933333333335</c:v>
                </c:pt>
                <c:pt idx="287">
                  <c:v>14.145666666666665</c:v>
                </c:pt>
                <c:pt idx="288">
                  <c:v>12.155766666666663</c:v>
                </c:pt>
                <c:pt idx="289">
                  <c:v>10.862666666666662</c:v>
                </c:pt>
                <c:pt idx="290">
                  <c:v>9.5933333333333337</c:v>
                </c:pt>
                <c:pt idx="291">
                  <c:v>9.61696666666667</c:v>
                </c:pt>
                <c:pt idx="292">
                  <c:v>10.106566666666671</c:v>
                </c:pt>
                <c:pt idx="293">
                  <c:v>10.990400000000003</c:v>
                </c:pt>
                <c:pt idx="294">
                  <c:v>11.078900000000003</c:v>
                </c:pt>
                <c:pt idx="295">
                  <c:v>11.327833333333336</c:v>
                </c:pt>
                <c:pt idx="296">
                  <c:v>11.935900000000002</c:v>
                </c:pt>
                <c:pt idx="297">
                  <c:v>13.906933333333335</c:v>
                </c:pt>
                <c:pt idx="298">
                  <c:v>14.325933333333333</c:v>
                </c:pt>
                <c:pt idx="299">
                  <c:v>13.83126666666667</c:v>
                </c:pt>
                <c:pt idx="300">
                  <c:v>11.673633333333337</c:v>
                </c:pt>
                <c:pt idx="301">
                  <c:v>10.282900000000003</c:v>
                </c:pt>
                <c:pt idx="302">
                  <c:v>9.5345666666666649</c:v>
                </c:pt>
                <c:pt idx="303">
                  <c:v>9.0594666666666654</c:v>
                </c:pt>
                <c:pt idx="304">
                  <c:v>9.0874333333333333</c:v>
                </c:pt>
                <c:pt idx="305">
                  <c:v>8.8309666666666669</c:v>
                </c:pt>
                <c:pt idx="306">
                  <c:v>8.333733333333333</c:v>
                </c:pt>
                <c:pt idx="307">
                  <c:v>6.784233333333332</c:v>
                </c:pt>
                <c:pt idx="308">
                  <c:v>5.6096333333333321</c:v>
                </c:pt>
                <c:pt idx="309">
                  <c:v>5.0919333333333334</c:v>
                </c:pt>
                <c:pt idx="310">
                  <c:v>5.7492333333333336</c:v>
                </c:pt>
                <c:pt idx="311">
                  <c:v>6.1442666666666677</c:v>
                </c:pt>
                <c:pt idx="312">
                  <c:v>6.0521000000000003</c:v>
                </c:pt>
                <c:pt idx="313">
                  <c:v>6.2046999999999999</c:v>
                </c:pt>
                <c:pt idx="314">
                  <c:v>6.3075333333333345</c:v>
                </c:pt>
                <c:pt idx="315">
                  <c:v>6.4269333333333334</c:v>
                </c:pt>
                <c:pt idx="316">
                  <c:v>6.5811000000000002</c:v>
                </c:pt>
                <c:pt idx="317">
                  <c:v>7.1796666666666669</c:v>
                </c:pt>
                <c:pt idx="318">
                  <c:v>7.5479333333333356</c:v>
                </c:pt>
                <c:pt idx="319">
                  <c:v>7.8392000000000008</c:v>
                </c:pt>
                <c:pt idx="320">
                  <c:v>7.8609</c:v>
                </c:pt>
                <c:pt idx="321">
                  <c:v>7.737166666666667</c:v>
                </c:pt>
                <c:pt idx="322">
                  <c:v>7.7533666666666674</c:v>
                </c:pt>
                <c:pt idx="323">
                  <c:v>7.768133333333334</c:v>
                </c:pt>
                <c:pt idx="324">
                  <c:v>7.8941999999999988</c:v>
                </c:pt>
                <c:pt idx="325">
                  <c:v>7.4798666666666671</c:v>
                </c:pt>
                <c:pt idx="326">
                  <c:v>7.5415666666666681</c:v>
                </c:pt>
                <c:pt idx="327">
                  <c:v>8.0940666666666683</c:v>
                </c:pt>
                <c:pt idx="328">
                  <c:v>10.247133333333334</c:v>
                </c:pt>
                <c:pt idx="329">
                  <c:v>11.696066666666667</c:v>
                </c:pt>
                <c:pt idx="330">
                  <c:v>12.718233333333332</c:v>
                </c:pt>
                <c:pt idx="331">
                  <c:v>12.458133333333334</c:v>
                </c:pt>
                <c:pt idx="332">
                  <c:v>12.731766666666665</c:v>
                </c:pt>
                <c:pt idx="333">
                  <c:v>11.922766666666668</c:v>
                </c:pt>
                <c:pt idx="334">
                  <c:v>11.037566666666669</c:v>
                </c:pt>
                <c:pt idx="335">
                  <c:v>10.595666666666668</c:v>
                </c:pt>
                <c:pt idx="336">
                  <c:v>11.706200000000001</c:v>
                </c:pt>
                <c:pt idx="337">
                  <c:v>12.841666666666667</c:v>
                </c:pt>
                <c:pt idx="338">
                  <c:v>12.440966666666666</c:v>
                </c:pt>
                <c:pt idx="339">
                  <c:v>12.325366666666666</c:v>
                </c:pt>
                <c:pt idx="340">
                  <c:v>12.731266666666665</c:v>
                </c:pt>
                <c:pt idx="341">
                  <c:v>14.563566666666667</c:v>
                </c:pt>
                <c:pt idx="342">
                  <c:v>16.135233333333336</c:v>
                </c:pt>
                <c:pt idx="343">
                  <c:v>16.719566666666669</c:v>
                </c:pt>
                <c:pt idx="344">
                  <c:v>16.537733333333335</c:v>
                </c:pt>
                <c:pt idx="345">
                  <c:v>15.915800000000003</c:v>
                </c:pt>
                <c:pt idx="346">
                  <c:v>15.624333333333334</c:v>
                </c:pt>
                <c:pt idx="347">
                  <c:v>14.8688</c:v>
                </c:pt>
                <c:pt idx="348">
                  <c:v>14.440499999999998</c:v>
                </c:pt>
                <c:pt idx="349">
                  <c:v>13.828699999999998</c:v>
                </c:pt>
                <c:pt idx="350">
                  <c:v>13.891399999999997</c:v>
                </c:pt>
                <c:pt idx="351">
                  <c:v>13.333633333333331</c:v>
                </c:pt>
                <c:pt idx="352">
                  <c:v>13.720433333333332</c:v>
                </c:pt>
                <c:pt idx="353">
                  <c:v>14.721833333333334</c:v>
                </c:pt>
                <c:pt idx="354">
                  <c:v>15.334933333333334</c:v>
                </c:pt>
                <c:pt idx="355">
                  <c:v>15.132099999999999</c:v>
                </c:pt>
                <c:pt idx="356">
                  <c:v>13.676333333333332</c:v>
                </c:pt>
                <c:pt idx="357">
                  <c:v>12.115766666666666</c:v>
                </c:pt>
                <c:pt idx="358">
                  <c:v>11.337899999999999</c:v>
                </c:pt>
                <c:pt idx="359">
                  <c:v>11.633266666666666</c:v>
                </c:pt>
                <c:pt idx="360">
                  <c:v>9.8281333333333336</c:v>
                </c:pt>
                <c:pt idx="361">
                  <c:v>7.3006666666666682</c:v>
                </c:pt>
                <c:pt idx="362">
                  <c:v>4.7865000000000011</c:v>
                </c:pt>
                <c:pt idx="363">
                  <c:v>4.752600000000001</c:v>
                </c:pt>
                <c:pt idx="364">
                  <c:v>4.4643333333333333</c:v>
                </c:pt>
                <c:pt idx="365">
                  <c:v>3.9730000000000003</c:v>
                </c:pt>
                <c:pt idx="366">
                  <c:v>4.065266666666667</c:v>
                </c:pt>
                <c:pt idx="367">
                  <c:v>5.0944333333333347</c:v>
                </c:pt>
                <c:pt idx="368">
                  <c:v>5.8219666666666683</c:v>
                </c:pt>
                <c:pt idx="369">
                  <c:v>6.5116666666666676</c:v>
                </c:pt>
                <c:pt idx="370">
                  <c:v>6.3336666666666659</c:v>
                </c:pt>
                <c:pt idx="371">
                  <c:v>6.2292333333333332</c:v>
                </c:pt>
                <c:pt idx="372">
                  <c:v>6.3859666666666657</c:v>
                </c:pt>
                <c:pt idx="373">
                  <c:v>6.3203666666666694</c:v>
                </c:pt>
                <c:pt idx="374">
                  <c:v>6.207600000000002</c:v>
                </c:pt>
                <c:pt idx="375">
                  <c:v>5.9949333333333357</c:v>
                </c:pt>
                <c:pt idx="376">
                  <c:v>7.0128666666666648</c:v>
                </c:pt>
                <c:pt idx="377">
                  <c:v>8.9153666666666638</c:v>
                </c:pt>
                <c:pt idx="378">
                  <c:v>9.8910333333333309</c:v>
                </c:pt>
                <c:pt idx="379">
                  <c:v>10.530900000000001</c:v>
                </c:pt>
                <c:pt idx="380">
                  <c:v>11.091200000000001</c:v>
                </c:pt>
                <c:pt idx="381">
                  <c:v>12.636200000000001</c:v>
                </c:pt>
                <c:pt idx="382">
                  <c:v>17.870099999999997</c:v>
                </c:pt>
                <c:pt idx="383">
                  <c:v>26.183800000000002</c:v>
                </c:pt>
                <c:pt idx="384">
                  <c:v>38.130700000000004</c:v>
                </c:pt>
                <c:pt idx="385">
                  <c:v>42.648400000000002</c:v>
                </c:pt>
                <c:pt idx="386">
                  <c:v>40.107800000000005</c:v>
                </c:pt>
                <c:pt idx="387">
                  <c:v>33.615033333333336</c:v>
                </c:pt>
                <c:pt idx="388">
                  <c:v>31.410266666666669</c:v>
                </c:pt>
                <c:pt idx="389">
                  <c:v>39.332266666666669</c:v>
                </c:pt>
                <c:pt idx="390">
                  <c:v>45.931633333333338</c:v>
                </c:pt>
                <c:pt idx="391">
                  <c:v>44.704033333333335</c:v>
                </c:pt>
                <c:pt idx="392">
                  <c:v>37.411766666666665</c:v>
                </c:pt>
                <c:pt idx="393">
                  <c:v>27.888866666666662</c:v>
                </c:pt>
                <c:pt idx="394">
                  <c:v>25.195833333333336</c:v>
                </c:pt>
                <c:pt idx="395">
                  <c:v>19.117766666666668</c:v>
                </c:pt>
                <c:pt idx="396">
                  <c:v>15.966033333333336</c:v>
                </c:pt>
                <c:pt idx="397">
                  <c:v>13.951066666666668</c:v>
                </c:pt>
                <c:pt idx="398">
                  <c:v>15.149166666666666</c:v>
                </c:pt>
                <c:pt idx="399">
                  <c:v>19.59203333333333</c:v>
                </c:pt>
                <c:pt idx="400">
                  <c:v>23.4376</c:v>
                </c:pt>
                <c:pt idx="401">
                  <c:v>26.00333333333333</c:v>
                </c:pt>
                <c:pt idx="402">
                  <c:v>25.653166666666664</c:v>
                </c:pt>
                <c:pt idx="403">
                  <c:v>24.106366666666663</c:v>
                </c:pt>
                <c:pt idx="404">
                  <c:v>22.73233333333333</c:v>
                </c:pt>
                <c:pt idx="405">
                  <c:v>22.192033333333331</c:v>
                </c:pt>
                <c:pt idx="406">
                  <c:v>20.606333333333332</c:v>
                </c:pt>
                <c:pt idx="407">
                  <c:v>17.996333333333332</c:v>
                </c:pt>
                <c:pt idx="408">
                  <c:v>14.124266666666665</c:v>
                </c:pt>
                <c:pt idx="409">
                  <c:v>12.376966666666666</c:v>
                </c:pt>
                <c:pt idx="410">
                  <c:v>11.496533333333334</c:v>
                </c:pt>
                <c:pt idx="411">
                  <c:v>10.652533333333333</c:v>
                </c:pt>
                <c:pt idx="412">
                  <c:v>6.8350666666666653</c:v>
                </c:pt>
                <c:pt idx="413">
                  <c:v>4.2922333333333329</c:v>
                </c:pt>
                <c:pt idx="414">
                  <c:v>5.4023333333333339</c:v>
                </c:pt>
                <c:pt idx="415">
                  <c:v>9.099866666666669</c:v>
                </c:pt>
                <c:pt idx="416">
                  <c:v>13.223199999999999</c:v>
                </c:pt>
                <c:pt idx="417">
                  <c:v>14.743199999999996</c:v>
                </c:pt>
                <c:pt idx="418">
                  <c:v>15.306266666666664</c:v>
                </c:pt>
                <c:pt idx="419">
                  <c:v>14.637366666666665</c:v>
                </c:pt>
                <c:pt idx="420">
                  <c:v>13.442599999999999</c:v>
                </c:pt>
                <c:pt idx="421">
                  <c:v>13.642866666666665</c:v>
                </c:pt>
                <c:pt idx="422">
                  <c:v>15.241133333333332</c:v>
                </c:pt>
                <c:pt idx="423">
                  <c:v>16.384133333333335</c:v>
                </c:pt>
                <c:pt idx="424">
                  <c:v>17.939366666666668</c:v>
                </c:pt>
                <c:pt idx="425">
                  <c:v>18.416033333333331</c:v>
                </c:pt>
                <c:pt idx="426">
                  <c:v>21.168733333333332</c:v>
                </c:pt>
                <c:pt idx="427">
                  <c:v>21.336699999999997</c:v>
                </c:pt>
                <c:pt idx="428">
                  <c:v>20.621299999999998</c:v>
                </c:pt>
                <c:pt idx="429">
                  <c:v>19.434799999999999</c:v>
                </c:pt>
                <c:pt idx="430">
                  <c:v>27.08966666666667</c:v>
                </c:pt>
                <c:pt idx="431">
                  <c:v>34.622</c:v>
                </c:pt>
                <c:pt idx="432">
                  <c:v>40.274833333333341</c:v>
                </c:pt>
                <c:pt idx="433">
                  <c:v>37.706799999999994</c:v>
                </c:pt>
                <c:pt idx="434">
                  <c:v>40.03123333333334</c:v>
                </c:pt>
              </c:numCache>
            </c:numRef>
          </c:val>
          <c:smooth val="0"/>
          <c:extLst>
            <c:ext xmlns:c16="http://schemas.microsoft.com/office/drawing/2014/chart" uri="{C3380CC4-5D6E-409C-BE32-E72D297353CC}">
              <c16:uniqueId val="{00000001-EF69-4AF1-A4FD-92B1B21966BB}"/>
            </c:ext>
          </c:extLst>
        </c:ser>
        <c:ser>
          <c:idx val="2"/>
          <c:order val="2"/>
          <c:tx>
            <c:strRef>
              <c:f>'Chart 4'!$T$2</c:f>
              <c:strCache>
                <c:ptCount val="1"/>
                <c:pt idx="0">
                  <c:v>Jet fuel</c:v>
                </c:pt>
              </c:strCache>
            </c:strRef>
          </c:tx>
          <c:spPr>
            <a:ln w="28575" cap="rnd">
              <a:solidFill>
                <a:srgbClr val="00B050"/>
              </a:solidFill>
              <a:round/>
            </a:ln>
            <a:effectLst/>
          </c:spPr>
          <c:marker>
            <c:symbol val="none"/>
          </c:marker>
          <c:dPt>
            <c:idx val="186"/>
            <c:marker>
              <c:symbol val="none"/>
            </c:marker>
            <c:bubble3D val="0"/>
            <c:spPr>
              <a:ln w="28575" cap="rnd">
                <a:solidFill>
                  <a:srgbClr val="00B050"/>
                </a:solidFill>
                <a:prstDash val="sysDot"/>
                <a:round/>
              </a:ln>
              <a:effectLst/>
            </c:spPr>
            <c:extLst>
              <c:ext xmlns:c16="http://schemas.microsoft.com/office/drawing/2014/chart" uri="{C3380CC4-5D6E-409C-BE32-E72D297353CC}">
                <c16:uniqueId val="{00000003-EF69-4AF1-A4FD-92B1B21966BB}"/>
              </c:ext>
            </c:extLst>
          </c:dPt>
          <c:cat>
            <c:strRef>
              <c:f>'Chart 4'!$Q$3:$Q$437</c:f>
              <c:strCache>
                <c:ptCount val="435"/>
                <c:pt idx="0">
                  <c:v>1990/5</c:v>
                </c:pt>
                <c:pt idx="1">
                  <c:v>1990/6</c:v>
                </c:pt>
                <c:pt idx="2">
                  <c:v>1990/7</c:v>
                </c:pt>
                <c:pt idx="3">
                  <c:v>1990/8</c:v>
                </c:pt>
                <c:pt idx="4">
                  <c:v>1990/9</c:v>
                </c:pt>
                <c:pt idx="5">
                  <c:v>1990/10</c:v>
                </c:pt>
                <c:pt idx="6">
                  <c:v>1990/11</c:v>
                </c:pt>
                <c:pt idx="7">
                  <c:v>1990/12</c:v>
                </c:pt>
                <c:pt idx="8">
                  <c:v>1991/1</c:v>
                </c:pt>
                <c:pt idx="9">
                  <c:v>1991/2</c:v>
                </c:pt>
                <c:pt idx="10">
                  <c:v>1991/3</c:v>
                </c:pt>
                <c:pt idx="11">
                  <c:v>1991/4</c:v>
                </c:pt>
                <c:pt idx="12">
                  <c:v>1991/5</c:v>
                </c:pt>
                <c:pt idx="13">
                  <c:v>1991/6</c:v>
                </c:pt>
                <c:pt idx="14">
                  <c:v>1991/7</c:v>
                </c:pt>
                <c:pt idx="15">
                  <c:v>1991/8</c:v>
                </c:pt>
                <c:pt idx="16">
                  <c:v>1991/9</c:v>
                </c:pt>
                <c:pt idx="17">
                  <c:v>1991/10</c:v>
                </c:pt>
                <c:pt idx="18">
                  <c:v>1991/11</c:v>
                </c:pt>
                <c:pt idx="19">
                  <c:v>1991/12</c:v>
                </c:pt>
                <c:pt idx="20">
                  <c:v>1992/1</c:v>
                </c:pt>
                <c:pt idx="21">
                  <c:v>1992/2</c:v>
                </c:pt>
                <c:pt idx="22">
                  <c:v>1992/3</c:v>
                </c:pt>
                <c:pt idx="23">
                  <c:v>1992/4</c:v>
                </c:pt>
                <c:pt idx="24">
                  <c:v>1992/5</c:v>
                </c:pt>
                <c:pt idx="25">
                  <c:v>1992/6</c:v>
                </c:pt>
                <c:pt idx="26">
                  <c:v>1992/7</c:v>
                </c:pt>
                <c:pt idx="27">
                  <c:v>1992/8</c:v>
                </c:pt>
                <c:pt idx="28">
                  <c:v>1992/9</c:v>
                </c:pt>
                <c:pt idx="29">
                  <c:v>1992/10</c:v>
                </c:pt>
                <c:pt idx="30">
                  <c:v>1992/11</c:v>
                </c:pt>
                <c:pt idx="31">
                  <c:v>1992/12</c:v>
                </c:pt>
                <c:pt idx="32">
                  <c:v>1993/1</c:v>
                </c:pt>
                <c:pt idx="33">
                  <c:v>1993/2</c:v>
                </c:pt>
                <c:pt idx="34">
                  <c:v>1993/3</c:v>
                </c:pt>
                <c:pt idx="35">
                  <c:v>1993/4</c:v>
                </c:pt>
                <c:pt idx="36">
                  <c:v>1993/5</c:v>
                </c:pt>
                <c:pt idx="37">
                  <c:v>1993/6</c:v>
                </c:pt>
                <c:pt idx="38">
                  <c:v>1993/7</c:v>
                </c:pt>
                <c:pt idx="39">
                  <c:v>1993/8</c:v>
                </c:pt>
                <c:pt idx="40">
                  <c:v>1993/9</c:v>
                </c:pt>
                <c:pt idx="41">
                  <c:v>1993/10</c:v>
                </c:pt>
                <c:pt idx="42">
                  <c:v>1993/11</c:v>
                </c:pt>
                <c:pt idx="43">
                  <c:v>1993/12</c:v>
                </c:pt>
                <c:pt idx="44">
                  <c:v>1994/1</c:v>
                </c:pt>
                <c:pt idx="45">
                  <c:v>1994/2</c:v>
                </c:pt>
                <c:pt idx="46">
                  <c:v>1994/3</c:v>
                </c:pt>
                <c:pt idx="47">
                  <c:v>1994/4</c:v>
                </c:pt>
                <c:pt idx="48">
                  <c:v>1994/5</c:v>
                </c:pt>
                <c:pt idx="49">
                  <c:v>1994/6</c:v>
                </c:pt>
                <c:pt idx="50">
                  <c:v>1994/7</c:v>
                </c:pt>
                <c:pt idx="51">
                  <c:v>1994/8</c:v>
                </c:pt>
                <c:pt idx="52">
                  <c:v>1994/9</c:v>
                </c:pt>
                <c:pt idx="53">
                  <c:v>1994/10</c:v>
                </c:pt>
                <c:pt idx="54">
                  <c:v>1994/11</c:v>
                </c:pt>
                <c:pt idx="55">
                  <c:v>1994/12</c:v>
                </c:pt>
                <c:pt idx="56">
                  <c:v>1995/1</c:v>
                </c:pt>
                <c:pt idx="57">
                  <c:v>1995/2</c:v>
                </c:pt>
                <c:pt idx="58">
                  <c:v>1995/3</c:v>
                </c:pt>
                <c:pt idx="59">
                  <c:v>1995/4</c:v>
                </c:pt>
                <c:pt idx="60">
                  <c:v>1995/5</c:v>
                </c:pt>
                <c:pt idx="61">
                  <c:v>1995/6</c:v>
                </c:pt>
                <c:pt idx="62">
                  <c:v>1995/7</c:v>
                </c:pt>
                <c:pt idx="63">
                  <c:v>1995/8</c:v>
                </c:pt>
                <c:pt idx="64">
                  <c:v>1995/9</c:v>
                </c:pt>
                <c:pt idx="65">
                  <c:v>1995/10</c:v>
                </c:pt>
                <c:pt idx="66">
                  <c:v>1995/11</c:v>
                </c:pt>
                <c:pt idx="67">
                  <c:v>1995/12</c:v>
                </c:pt>
                <c:pt idx="68">
                  <c:v>1996/1</c:v>
                </c:pt>
                <c:pt idx="69">
                  <c:v>1996/2</c:v>
                </c:pt>
                <c:pt idx="70">
                  <c:v>1996/3</c:v>
                </c:pt>
                <c:pt idx="71">
                  <c:v>1996/4</c:v>
                </c:pt>
                <c:pt idx="72">
                  <c:v>1996/5</c:v>
                </c:pt>
                <c:pt idx="73">
                  <c:v>1996/6</c:v>
                </c:pt>
                <c:pt idx="74">
                  <c:v>1996/7</c:v>
                </c:pt>
                <c:pt idx="75">
                  <c:v>1996/8</c:v>
                </c:pt>
                <c:pt idx="76">
                  <c:v>1996/9</c:v>
                </c:pt>
                <c:pt idx="77">
                  <c:v>1996/10</c:v>
                </c:pt>
                <c:pt idx="78">
                  <c:v>1996/11</c:v>
                </c:pt>
                <c:pt idx="79">
                  <c:v>1996/12</c:v>
                </c:pt>
                <c:pt idx="80">
                  <c:v>1997/1</c:v>
                </c:pt>
                <c:pt idx="81">
                  <c:v>1997/2</c:v>
                </c:pt>
                <c:pt idx="82">
                  <c:v>1997/3</c:v>
                </c:pt>
                <c:pt idx="83">
                  <c:v>1997/4</c:v>
                </c:pt>
                <c:pt idx="84">
                  <c:v>1997/5</c:v>
                </c:pt>
                <c:pt idx="85">
                  <c:v>1997/6</c:v>
                </c:pt>
                <c:pt idx="86">
                  <c:v>1997/7</c:v>
                </c:pt>
                <c:pt idx="87">
                  <c:v>1997/8</c:v>
                </c:pt>
                <c:pt idx="88">
                  <c:v>1997/9</c:v>
                </c:pt>
                <c:pt idx="89">
                  <c:v>1997/10</c:v>
                </c:pt>
                <c:pt idx="90">
                  <c:v>1997/11</c:v>
                </c:pt>
                <c:pt idx="91">
                  <c:v>1997/12</c:v>
                </c:pt>
                <c:pt idx="92">
                  <c:v>1998/1</c:v>
                </c:pt>
                <c:pt idx="93">
                  <c:v>1998/2</c:v>
                </c:pt>
                <c:pt idx="94">
                  <c:v>1998/3</c:v>
                </c:pt>
                <c:pt idx="95">
                  <c:v>1998/4</c:v>
                </c:pt>
                <c:pt idx="96">
                  <c:v>1998/5</c:v>
                </c:pt>
                <c:pt idx="97">
                  <c:v>1998/6</c:v>
                </c:pt>
                <c:pt idx="98">
                  <c:v>1998/7</c:v>
                </c:pt>
                <c:pt idx="99">
                  <c:v>1998/8</c:v>
                </c:pt>
                <c:pt idx="100">
                  <c:v>1998/9</c:v>
                </c:pt>
                <c:pt idx="101">
                  <c:v>1998/10</c:v>
                </c:pt>
                <c:pt idx="102">
                  <c:v>1998/11</c:v>
                </c:pt>
                <c:pt idx="103">
                  <c:v>1998/12</c:v>
                </c:pt>
                <c:pt idx="104">
                  <c:v>1999/1</c:v>
                </c:pt>
                <c:pt idx="105">
                  <c:v>1999/2</c:v>
                </c:pt>
                <c:pt idx="106">
                  <c:v>1999/3</c:v>
                </c:pt>
                <c:pt idx="107">
                  <c:v>1999/4</c:v>
                </c:pt>
                <c:pt idx="108">
                  <c:v>1999/5</c:v>
                </c:pt>
                <c:pt idx="109">
                  <c:v>1999/6</c:v>
                </c:pt>
                <c:pt idx="110">
                  <c:v>1999/7</c:v>
                </c:pt>
                <c:pt idx="111">
                  <c:v>1999/8</c:v>
                </c:pt>
                <c:pt idx="112">
                  <c:v>1999/9</c:v>
                </c:pt>
                <c:pt idx="113">
                  <c:v>1999/10</c:v>
                </c:pt>
                <c:pt idx="114">
                  <c:v>1999/11</c:v>
                </c:pt>
                <c:pt idx="115">
                  <c:v>1999/12</c:v>
                </c:pt>
                <c:pt idx="116">
                  <c:v>2000/1</c:v>
                </c:pt>
                <c:pt idx="117">
                  <c:v>2000/2</c:v>
                </c:pt>
                <c:pt idx="118">
                  <c:v>2000/3</c:v>
                </c:pt>
                <c:pt idx="119">
                  <c:v>2000/4</c:v>
                </c:pt>
                <c:pt idx="120">
                  <c:v>2000/5</c:v>
                </c:pt>
                <c:pt idx="121">
                  <c:v>2000/6</c:v>
                </c:pt>
                <c:pt idx="122">
                  <c:v>2000/7</c:v>
                </c:pt>
                <c:pt idx="123">
                  <c:v>2000/8</c:v>
                </c:pt>
                <c:pt idx="124">
                  <c:v>2000/9</c:v>
                </c:pt>
                <c:pt idx="125">
                  <c:v>2000/10</c:v>
                </c:pt>
                <c:pt idx="126">
                  <c:v>2000/11</c:v>
                </c:pt>
                <c:pt idx="127">
                  <c:v>2000/12</c:v>
                </c:pt>
                <c:pt idx="128">
                  <c:v>2001/1</c:v>
                </c:pt>
                <c:pt idx="129">
                  <c:v>2001/2</c:v>
                </c:pt>
                <c:pt idx="130">
                  <c:v>2001/3</c:v>
                </c:pt>
                <c:pt idx="131">
                  <c:v>2001/4</c:v>
                </c:pt>
                <c:pt idx="132">
                  <c:v>2001/5</c:v>
                </c:pt>
                <c:pt idx="133">
                  <c:v>2001/6</c:v>
                </c:pt>
                <c:pt idx="134">
                  <c:v>2001/7</c:v>
                </c:pt>
                <c:pt idx="135">
                  <c:v>2001/8</c:v>
                </c:pt>
                <c:pt idx="136">
                  <c:v>2001/9</c:v>
                </c:pt>
                <c:pt idx="137">
                  <c:v>2001/10</c:v>
                </c:pt>
                <c:pt idx="138">
                  <c:v>2001/11</c:v>
                </c:pt>
                <c:pt idx="139">
                  <c:v>2001/12</c:v>
                </c:pt>
                <c:pt idx="140">
                  <c:v>2002/1</c:v>
                </c:pt>
                <c:pt idx="141">
                  <c:v>2002/2</c:v>
                </c:pt>
                <c:pt idx="142">
                  <c:v>2002/3</c:v>
                </c:pt>
                <c:pt idx="143">
                  <c:v>2002/4</c:v>
                </c:pt>
                <c:pt idx="144">
                  <c:v>2002/5</c:v>
                </c:pt>
                <c:pt idx="145">
                  <c:v>2002/6</c:v>
                </c:pt>
                <c:pt idx="146">
                  <c:v>2002/7</c:v>
                </c:pt>
                <c:pt idx="147">
                  <c:v>2002/8</c:v>
                </c:pt>
                <c:pt idx="148">
                  <c:v>2002/9</c:v>
                </c:pt>
                <c:pt idx="149">
                  <c:v>2002/10</c:v>
                </c:pt>
                <c:pt idx="150">
                  <c:v>2002/11</c:v>
                </c:pt>
                <c:pt idx="151">
                  <c:v>2002/12</c:v>
                </c:pt>
                <c:pt idx="152">
                  <c:v>2003/1</c:v>
                </c:pt>
                <c:pt idx="153">
                  <c:v>2003/2</c:v>
                </c:pt>
                <c:pt idx="154">
                  <c:v>2003/3</c:v>
                </c:pt>
                <c:pt idx="155">
                  <c:v>2003/4</c:v>
                </c:pt>
                <c:pt idx="156">
                  <c:v>2003/5</c:v>
                </c:pt>
                <c:pt idx="157">
                  <c:v>2003/6</c:v>
                </c:pt>
                <c:pt idx="158">
                  <c:v>2003/7</c:v>
                </c:pt>
                <c:pt idx="159">
                  <c:v>2003/8</c:v>
                </c:pt>
                <c:pt idx="160">
                  <c:v>2003/9</c:v>
                </c:pt>
                <c:pt idx="161">
                  <c:v>2003/10</c:v>
                </c:pt>
                <c:pt idx="162">
                  <c:v>2003/11</c:v>
                </c:pt>
                <c:pt idx="163">
                  <c:v>2003/12</c:v>
                </c:pt>
                <c:pt idx="164">
                  <c:v>2004/1</c:v>
                </c:pt>
                <c:pt idx="165">
                  <c:v>2004/2</c:v>
                </c:pt>
                <c:pt idx="166">
                  <c:v>2004/3</c:v>
                </c:pt>
                <c:pt idx="167">
                  <c:v>2004/4</c:v>
                </c:pt>
                <c:pt idx="168">
                  <c:v>2004/5</c:v>
                </c:pt>
                <c:pt idx="169">
                  <c:v>2004/6</c:v>
                </c:pt>
                <c:pt idx="170">
                  <c:v>2004/7</c:v>
                </c:pt>
                <c:pt idx="171">
                  <c:v>2004/8</c:v>
                </c:pt>
                <c:pt idx="172">
                  <c:v>2004/9</c:v>
                </c:pt>
                <c:pt idx="173">
                  <c:v>2004/10</c:v>
                </c:pt>
                <c:pt idx="174">
                  <c:v>2004/11</c:v>
                </c:pt>
                <c:pt idx="175">
                  <c:v>2004/12</c:v>
                </c:pt>
                <c:pt idx="176">
                  <c:v>2005/1</c:v>
                </c:pt>
                <c:pt idx="177">
                  <c:v>2005/2</c:v>
                </c:pt>
                <c:pt idx="178">
                  <c:v>2005/3</c:v>
                </c:pt>
                <c:pt idx="179">
                  <c:v>2005/4</c:v>
                </c:pt>
                <c:pt idx="180">
                  <c:v>2005/5</c:v>
                </c:pt>
                <c:pt idx="181">
                  <c:v>2005/6</c:v>
                </c:pt>
                <c:pt idx="182">
                  <c:v>2005/7</c:v>
                </c:pt>
                <c:pt idx="183">
                  <c:v>2005/8</c:v>
                </c:pt>
                <c:pt idx="184">
                  <c:v>2005/9</c:v>
                </c:pt>
                <c:pt idx="185">
                  <c:v>2005/10</c:v>
                </c:pt>
                <c:pt idx="186">
                  <c:v>2005/11</c:v>
                </c:pt>
                <c:pt idx="187">
                  <c:v>2005/12</c:v>
                </c:pt>
                <c:pt idx="188">
                  <c:v>2006/1</c:v>
                </c:pt>
                <c:pt idx="189">
                  <c:v>2006/2</c:v>
                </c:pt>
                <c:pt idx="190">
                  <c:v>2006/3</c:v>
                </c:pt>
                <c:pt idx="191">
                  <c:v>2006/4</c:v>
                </c:pt>
                <c:pt idx="192">
                  <c:v>2006/5</c:v>
                </c:pt>
                <c:pt idx="193">
                  <c:v>2006/6</c:v>
                </c:pt>
                <c:pt idx="194">
                  <c:v>2006/7</c:v>
                </c:pt>
                <c:pt idx="195">
                  <c:v>2006/8</c:v>
                </c:pt>
                <c:pt idx="196">
                  <c:v>2006/9</c:v>
                </c:pt>
                <c:pt idx="197">
                  <c:v>2006/10</c:v>
                </c:pt>
                <c:pt idx="198">
                  <c:v>2006/11</c:v>
                </c:pt>
                <c:pt idx="199">
                  <c:v>2006/12</c:v>
                </c:pt>
                <c:pt idx="200">
                  <c:v>2007/1</c:v>
                </c:pt>
                <c:pt idx="201">
                  <c:v>2007/2</c:v>
                </c:pt>
                <c:pt idx="202">
                  <c:v>2007/3</c:v>
                </c:pt>
                <c:pt idx="203">
                  <c:v>2007/4</c:v>
                </c:pt>
                <c:pt idx="204">
                  <c:v>2007/5</c:v>
                </c:pt>
                <c:pt idx="205">
                  <c:v>2007/6</c:v>
                </c:pt>
                <c:pt idx="206">
                  <c:v>2007/7</c:v>
                </c:pt>
                <c:pt idx="207">
                  <c:v>2007/8</c:v>
                </c:pt>
                <c:pt idx="208">
                  <c:v>2007/9</c:v>
                </c:pt>
                <c:pt idx="209">
                  <c:v>2007/10</c:v>
                </c:pt>
                <c:pt idx="210">
                  <c:v>2007/11</c:v>
                </c:pt>
                <c:pt idx="211">
                  <c:v>2007/12</c:v>
                </c:pt>
                <c:pt idx="212">
                  <c:v>2008/1</c:v>
                </c:pt>
                <c:pt idx="213">
                  <c:v>2008/2</c:v>
                </c:pt>
                <c:pt idx="214">
                  <c:v>2008/3</c:v>
                </c:pt>
                <c:pt idx="215">
                  <c:v>2008/4</c:v>
                </c:pt>
                <c:pt idx="216">
                  <c:v>2008/5</c:v>
                </c:pt>
                <c:pt idx="217">
                  <c:v>2008/6</c:v>
                </c:pt>
                <c:pt idx="218">
                  <c:v>2008/7</c:v>
                </c:pt>
                <c:pt idx="219">
                  <c:v>2008/8</c:v>
                </c:pt>
                <c:pt idx="220">
                  <c:v>2008/9</c:v>
                </c:pt>
                <c:pt idx="221">
                  <c:v>2008/10</c:v>
                </c:pt>
                <c:pt idx="222">
                  <c:v>2008/11</c:v>
                </c:pt>
                <c:pt idx="223">
                  <c:v>2008/12</c:v>
                </c:pt>
                <c:pt idx="224">
                  <c:v>2009/1</c:v>
                </c:pt>
                <c:pt idx="225">
                  <c:v>2009/2</c:v>
                </c:pt>
                <c:pt idx="226">
                  <c:v>2009/3</c:v>
                </c:pt>
                <c:pt idx="227">
                  <c:v>2009/4</c:v>
                </c:pt>
                <c:pt idx="228">
                  <c:v>2009/5</c:v>
                </c:pt>
                <c:pt idx="229">
                  <c:v>2009/6</c:v>
                </c:pt>
                <c:pt idx="230">
                  <c:v>2009/7</c:v>
                </c:pt>
                <c:pt idx="231">
                  <c:v>2009/8</c:v>
                </c:pt>
                <c:pt idx="232">
                  <c:v>2009/9</c:v>
                </c:pt>
                <c:pt idx="233">
                  <c:v>2009/10</c:v>
                </c:pt>
                <c:pt idx="234">
                  <c:v>2009/11</c:v>
                </c:pt>
                <c:pt idx="235">
                  <c:v>2009/12</c:v>
                </c:pt>
                <c:pt idx="236">
                  <c:v>2010/1</c:v>
                </c:pt>
                <c:pt idx="237">
                  <c:v>2010/2</c:v>
                </c:pt>
                <c:pt idx="238">
                  <c:v>2010/3</c:v>
                </c:pt>
                <c:pt idx="239">
                  <c:v>2010/4</c:v>
                </c:pt>
                <c:pt idx="240">
                  <c:v>2010/5</c:v>
                </c:pt>
                <c:pt idx="241">
                  <c:v>2010/6</c:v>
                </c:pt>
                <c:pt idx="242">
                  <c:v>2010/7</c:v>
                </c:pt>
                <c:pt idx="243">
                  <c:v>2010/8</c:v>
                </c:pt>
                <c:pt idx="244">
                  <c:v>2010/9</c:v>
                </c:pt>
                <c:pt idx="245">
                  <c:v>2010/10</c:v>
                </c:pt>
                <c:pt idx="246">
                  <c:v>2010/11</c:v>
                </c:pt>
                <c:pt idx="247">
                  <c:v>2010/12</c:v>
                </c:pt>
                <c:pt idx="248">
                  <c:v>2011/1</c:v>
                </c:pt>
                <c:pt idx="249">
                  <c:v>2011/2</c:v>
                </c:pt>
                <c:pt idx="250">
                  <c:v>2011/3</c:v>
                </c:pt>
                <c:pt idx="251">
                  <c:v>2011/4</c:v>
                </c:pt>
                <c:pt idx="252">
                  <c:v>2011/5</c:v>
                </c:pt>
                <c:pt idx="253">
                  <c:v>2011/6</c:v>
                </c:pt>
                <c:pt idx="254">
                  <c:v>2011/7</c:v>
                </c:pt>
                <c:pt idx="255">
                  <c:v>2011/8</c:v>
                </c:pt>
                <c:pt idx="256">
                  <c:v>2011/9</c:v>
                </c:pt>
                <c:pt idx="257">
                  <c:v>2011/10</c:v>
                </c:pt>
                <c:pt idx="258">
                  <c:v>2011/11</c:v>
                </c:pt>
                <c:pt idx="259">
                  <c:v>2011/12</c:v>
                </c:pt>
                <c:pt idx="260">
                  <c:v>2012/1</c:v>
                </c:pt>
                <c:pt idx="261">
                  <c:v>2012/2</c:v>
                </c:pt>
                <c:pt idx="262">
                  <c:v>2012/3</c:v>
                </c:pt>
                <c:pt idx="263">
                  <c:v>2012/4</c:v>
                </c:pt>
                <c:pt idx="264">
                  <c:v>2012/5</c:v>
                </c:pt>
                <c:pt idx="265">
                  <c:v>2012/6</c:v>
                </c:pt>
                <c:pt idx="266">
                  <c:v>2012/7</c:v>
                </c:pt>
                <c:pt idx="267">
                  <c:v>2012/8</c:v>
                </c:pt>
                <c:pt idx="268">
                  <c:v>2012/9</c:v>
                </c:pt>
                <c:pt idx="269">
                  <c:v>2012/10</c:v>
                </c:pt>
                <c:pt idx="270">
                  <c:v>2012/11</c:v>
                </c:pt>
                <c:pt idx="271">
                  <c:v>2012/12</c:v>
                </c:pt>
                <c:pt idx="272">
                  <c:v>2013/1</c:v>
                </c:pt>
                <c:pt idx="273">
                  <c:v>2013/2</c:v>
                </c:pt>
                <c:pt idx="274">
                  <c:v>2013/3</c:v>
                </c:pt>
                <c:pt idx="275">
                  <c:v>2013/4</c:v>
                </c:pt>
                <c:pt idx="276">
                  <c:v>2013/5</c:v>
                </c:pt>
                <c:pt idx="277">
                  <c:v>2013/6</c:v>
                </c:pt>
                <c:pt idx="278">
                  <c:v>2013/7</c:v>
                </c:pt>
                <c:pt idx="279">
                  <c:v>2013/8</c:v>
                </c:pt>
                <c:pt idx="280">
                  <c:v>2013/9</c:v>
                </c:pt>
                <c:pt idx="281">
                  <c:v>2013/10</c:v>
                </c:pt>
                <c:pt idx="282">
                  <c:v>2013/11</c:v>
                </c:pt>
                <c:pt idx="283">
                  <c:v>2013/12</c:v>
                </c:pt>
                <c:pt idx="284">
                  <c:v>2014/1</c:v>
                </c:pt>
                <c:pt idx="285">
                  <c:v>2014/2</c:v>
                </c:pt>
                <c:pt idx="286">
                  <c:v>2014/3</c:v>
                </c:pt>
                <c:pt idx="287">
                  <c:v>2014/4</c:v>
                </c:pt>
                <c:pt idx="288">
                  <c:v>2014/5</c:v>
                </c:pt>
                <c:pt idx="289">
                  <c:v>2014/6</c:v>
                </c:pt>
                <c:pt idx="290">
                  <c:v>2014/7</c:v>
                </c:pt>
                <c:pt idx="291">
                  <c:v>2014/8</c:v>
                </c:pt>
                <c:pt idx="292">
                  <c:v>2014/9</c:v>
                </c:pt>
                <c:pt idx="293">
                  <c:v>2014/10</c:v>
                </c:pt>
                <c:pt idx="294">
                  <c:v>2014/11</c:v>
                </c:pt>
                <c:pt idx="295">
                  <c:v>2014/12</c:v>
                </c:pt>
                <c:pt idx="296">
                  <c:v>2015/1</c:v>
                </c:pt>
                <c:pt idx="297">
                  <c:v>2015/2</c:v>
                </c:pt>
                <c:pt idx="298">
                  <c:v>2015/3</c:v>
                </c:pt>
                <c:pt idx="299">
                  <c:v>2015/4</c:v>
                </c:pt>
                <c:pt idx="300">
                  <c:v>2015/5</c:v>
                </c:pt>
                <c:pt idx="301">
                  <c:v>2015/6</c:v>
                </c:pt>
                <c:pt idx="302">
                  <c:v>2015/7</c:v>
                </c:pt>
                <c:pt idx="303">
                  <c:v>2015/8</c:v>
                </c:pt>
                <c:pt idx="304">
                  <c:v>2015/9</c:v>
                </c:pt>
                <c:pt idx="305">
                  <c:v>2015/10</c:v>
                </c:pt>
                <c:pt idx="306">
                  <c:v>2015/11</c:v>
                </c:pt>
                <c:pt idx="307">
                  <c:v>2015/12</c:v>
                </c:pt>
                <c:pt idx="308">
                  <c:v>2016/1</c:v>
                </c:pt>
                <c:pt idx="309">
                  <c:v>2016/2</c:v>
                </c:pt>
                <c:pt idx="310">
                  <c:v>2016/3</c:v>
                </c:pt>
                <c:pt idx="311">
                  <c:v>2016/4</c:v>
                </c:pt>
                <c:pt idx="312">
                  <c:v>2016/5</c:v>
                </c:pt>
                <c:pt idx="313">
                  <c:v>2016/6</c:v>
                </c:pt>
                <c:pt idx="314">
                  <c:v>2016/7</c:v>
                </c:pt>
                <c:pt idx="315">
                  <c:v>2016/8</c:v>
                </c:pt>
                <c:pt idx="316">
                  <c:v>2016/9</c:v>
                </c:pt>
                <c:pt idx="317">
                  <c:v>2016/10</c:v>
                </c:pt>
                <c:pt idx="318">
                  <c:v>2016/11</c:v>
                </c:pt>
                <c:pt idx="319">
                  <c:v>2016/12</c:v>
                </c:pt>
                <c:pt idx="320">
                  <c:v>2017/1</c:v>
                </c:pt>
                <c:pt idx="321">
                  <c:v>2017/2</c:v>
                </c:pt>
                <c:pt idx="322">
                  <c:v>2017/3</c:v>
                </c:pt>
                <c:pt idx="323">
                  <c:v>2017/4</c:v>
                </c:pt>
                <c:pt idx="324">
                  <c:v>2017/5</c:v>
                </c:pt>
                <c:pt idx="325">
                  <c:v>2017/6</c:v>
                </c:pt>
                <c:pt idx="326">
                  <c:v>2017/7</c:v>
                </c:pt>
                <c:pt idx="327">
                  <c:v>2017/8</c:v>
                </c:pt>
                <c:pt idx="328">
                  <c:v>2017/9</c:v>
                </c:pt>
                <c:pt idx="329">
                  <c:v>2017/10</c:v>
                </c:pt>
                <c:pt idx="330">
                  <c:v>2017/11</c:v>
                </c:pt>
                <c:pt idx="331">
                  <c:v>2017/12</c:v>
                </c:pt>
                <c:pt idx="332">
                  <c:v>2018/1</c:v>
                </c:pt>
                <c:pt idx="333">
                  <c:v>2018/2</c:v>
                </c:pt>
                <c:pt idx="334">
                  <c:v>2018/3</c:v>
                </c:pt>
                <c:pt idx="335">
                  <c:v>2018/4</c:v>
                </c:pt>
                <c:pt idx="336">
                  <c:v>2018/5</c:v>
                </c:pt>
                <c:pt idx="337">
                  <c:v>2018/6</c:v>
                </c:pt>
                <c:pt idx="338">
                  <c:v>2018/7</c:v>
                </c:pt>
                <c:pt idx="339">
                  <c:v>2018/8</c:v>
                </c:pt>
                <c:pt idx="340">
                  <c:v>2018/9</c:v>
                </c:pt>
                <c:pt idx="341">
                  <c:v>2018/10</c:v>
                </c:pt>
                <c:pt idx="342">
                  <c:v>2018/11</c:v>
                </c:pt>
                <c:pt idx="343">
                  <c:v>2018/12</c:v>
                </c:pt>
                <c:pt idx="344">
                  <c:v>2019/1</c:v>
                </c:pt>
                <c:pt idx="345">
                  <c:v>2019/2</c:v>
                </c:pt>
                <c:pt idx="346">
                  <c:v>2019/3</c:v>
                </c:pt>
                <c:pt idx="347">
                  <c:v>2019/4</c:v>
                </c:pt>
                <c:pt idx="348">
                  <c:v>2019/5</c:v>
                </c:pt>
                <c:pt idx="349">
                  <c:v>2019/6</c:v>
                </c:pt>
                <c:pt idx="350">
                  <c:v>2019/7</c:v>
                </c:pt>
                <c:pt idx="351">
                  <c:v>2019/8</c:v>
                </c:pt>
                <c:pt idx="352">
                  <c:v>2019/9</c:v>
                </c:pt>
                <c:pt idx="353">
                  <c:v>2019/10</c:v>
                </c:pt>
                <c:pt idx="354">
                  <c:v>2019/11</c:v>
                </c:pt>
                <c:pt idx="355">
                  <c:v>2019/12</c:v>
                </c:pt>
                <c:pt idx="356">
                  <c:v>2020/1</c:v>
                </c:pt>
                <c:pt idx="357">
                  <c:v>2020/2</c:v>
                </c:pt>
                <c:pt idx="358">
                  <c:v>2020/3</c:v>
                </c:pt>
                <c:pt idx="359">
                  <c:v>2020/4</c:v>
                </c:pt>
                <c:pt idx="360">
                  <c:v>2020/5</c:v>
                </c:pt>
                <c:pt idx="361">
                  <c:v>2020/6</c:v>
                </c:pt>
                <c:pt idx="362">
                  <c:v>2020/7</c:v>
                </c:pt>
                <c:pt idx="363">
                  <c:v>2020/8</c:v>
                </c:pt>
                <c:pt idx="364">
                  <c:v>2020/9</c:v>
                </c:pt>
                <c:pt idx="365">
                  <c:v>2020/10</c:v>
                </c:pt>
                <c:pt idx="366">
                  <c:v>2020/11</c:v>
                </c:pt>
                <c:pt idx="367">
                  <c:v>2020/12</c:v>
                </c:pt>
                <c:pt idx="368">
                  <c:v>2021/1</c:v>
                </c:pt>
                <c:pt idx="369">
                  <c:v>2021/2</c:v>
                </c:pt>
                <c:pt idx="370">
                  <c:v>2021/3</c:v>
                </c:pt>
                <c:pt idx="371">
                  <c:v>2021/4</c:v>
                </c:pt>
                <c:pt idx="372">
                  <c:v>2021/5</c:v>
                </c:pt>
                <c:pt idx="373">
                  <c:v>2021/6</c:v>
                </c:pt>
                <c:pt idx="374">
                  <c:v>2021/7</c:v>
                </c:pt>
                <c:pt idx="375">
                  <c:v>2021/8</c:v>
                </c:pt>
                <c:pt idx="376">
                  <c:v>2021/9</c:v>
                </c:pt>
                <c:pt idx="377">
                  <c:v>2021/10</c:v>
                </c:pt>
                <c:pt idx="378">
                  <c:v>2021/11</c:v>
                </c:pt>
                <c:pt idx="379">
                  <c:v>2021/12</c:v>
                </c:pt>
                <c:pt idx="380">
                  <c:v>2022/1</c:v>
                </c:pt>
                <c:pt idx="381">
                  <c:v>2022/2</c:v>
                </c:pt>
                <c:pt idx="382">
                  <c:v>2022/3</c:v>
                </c:pt>
                <c:pt idx="383">
                  <c:v>2022/4</c:v>
                </c:pt>
                <c:pt idx="384">
                  <c:v>2022/5</c:v>
                </c:pt>
                <c:pt idx="385">
                  <c:v>2022/6</c:v>
                </c:pt>
                <c:pt idx="386">
                  <c:v>2022/7</c:v>
                </c:pt>
                <c:pt idx="387">
                  <c:v>2022/8</c:v>
                </c:pt>
                <c:pt idx="388">
                  <c:v>2022/9</c:v>
                </c:pt>
                <c:pt idx="389">
                  <c:v>2022/10</c:v>
                </c:pt>
                <c:pt idx="390">
                  <c:v>2022/11</c:v>
                </c:pt>
                <c:pt idx="391">
                  <c:v>2022/12</c:v>
                </c:pt>
                <c:pt idx="392">
                  <c:v>2023/1</c:v>
                </c:pt>
                <c:pt idx="393">
                  <c:v>2023/2</c:v>
                </c:pt>
                <c:pt idx="394">
                  <c:v>2023/3</c:v>
                </c:pt>
                <c:pt idx="395">
                  <c:v>2023/4</c:v>
                </c:pt>
                <c:pt idx="396">
                  <c:v>2023/5</c:v>
                </c:pt>
                <c:pt idx="397">
                  <c:v>2023/6</c:v>
                </c:pt>
                <c:pt idx="398">
                  <c:v>2023/7</c:v>
                </c:pt>
                <c:pt idx="399">
                  <c:v>2023/8</c:v>
                </c:pt>
                <c:pt idx="400">
                  <c:v>2023/9</c:v>
                </c:pt>
                <c:pt idx="401">
                  <c:v>2023/10</c:v>
                </c:pt>
                <c:pt idx="402">
                  <c:v>2023/11</c:v>
                </c:pt>
                <c:pt idx="403">
                  <c:v>2023/12</c:v>
                </c:pt>
                <c:pt idx="404">
                  <c:v>2024/1</c:v>
                </c:pt>
                <c:pt idx="405">
                  <c:v>2024/2</c:v>
                </c:pt>
                <c:pt idx="406">
                  <c:v>2024/3</c:v>
                </c:pt>
                <c:pt idx="407">
                  <c:v>2024/4</c:v>
                </c:pt>
                <c:pt idx="408">
                  <c:v>2024/5</c:v>
                </c:pt>
                <c:pt idx="409">
                  <c:v>2024/6</c:v>
                </c:pt>
                <c:pt idx="410">
                  <c:v>2024/7</c:v>
                </c:pt>
                <c:pt idx="411">
                  <c:v>2024/8</c:v>
                </c:pt>
                <c:pt idx="412">
                  <c:v>2024/9</c:v>
                </c:pt>
                <c:pt idx="413">
                  <c:v>2024/10</c:v>
                </c:pt>
                <c:pt idx="414">
                  <c:v>2024/11</c:v>
                </c:pt>
                <c:pt idx="415">
                  <c:v>2024/12</c:v>
                </c:pt>
                <c:pt idx="416">
                  <c:v>2025/1</c:v>
                </c:pt>
                <c:pt idx="417">
                  <c:v>2025/2</c:v>
                </c:pt>
                <c:pt idx="418">
                  <c:v>2025/3</c:v>
                </c:pt>
                <c:pt idx="419">
                  <c:v>2025/4</c:v>
                </c:pt>
                <c:pt idx="420">
                  <c:v>2025/5</c:v>
                </c:pt>
                <c:pt idx="421">
                  <c:v>2025/6</c:v>
                </c:pt>
                <c:pt idx="422">
                  <c:v>2025/7</c:v>
                </c:pt>
                <c:pt idx="423">
                  <c:v>2025/8</c:v>
                </c:pt>
                <c:pt idx="424">
                  <c:v>2025/9</c:v>
                </c:pt>
                <c:pt idx="425">
                  <c:v>2025/10</c:v>
                </c:pt>
                <c:pt idx="426">
                  <c:v>2025/11</c:v>
                </c:pt>
                <c:pt idx="427">
                  <c:v>2025/12</c:v>
                </c:pt>
                <c:pt idx="428">
                  <c:v>2026/1</c:v>
                </c:pt>
                <c:pt idx="429">
                  <c:v>2026/2</c:v>
                </c:pt>
                <c:pt idx="430">
                  <c:v>2026/3</c:v>
                </c:pt>
                <c:pt idx="431">
                  <c:v>2026/4</c:v>
                </c:pt>
                <c:pt idx="432">
                  <c:v>2026/5</c:v>
                </c:pt>
                <c:pt idx="433">
                  <c:v>2026/6</c:v>
                </c:pt>
                <c:pt idx="434">
                  <c:v>2026/7</c:v>
                </c:pt>
              </c:strCache>
            </c:strRef>
          </c:cat>
          <c:val>
            <c:numRef>
              <c:f>'Chart 4'!$T$3:$T$437</c:f>
              <c:numCache>
                <c:formatCode>General</c:formatCode>
                <c:ptCount val="435"/>
                <c:pt idx="0">
                  <c:v>2.0306666666666668</c:v>
                </c:pt>
                <c:pt idx="1">
                  <c:v>2.2318333333333338</c:v>
                </c:pt>
                <c:pt idx="2">
                  <c:v>2.4676666666666667</c:v>
                </c:pt>
                <c:pt idx="3">
                  <c:v>3.5418333333333334</c:v>
                </c:pt>
                <c:pt idx="4">
                  <c:v>5.3212999999999999</c:v>
                </c:pt>
                <c:pt idx="5">
                  <c:v>6.962133333333334</c:v>
                </c:pt>
                <c:pt idx="6">
                  <c:v>6.6393666666666675</c:v>
                </c:pt>
                <c:pt idx="7">
                  <c:v>5.2141666666666673</c:v>
                </c:pt>
                <c:pt idx="8">
                  <c:v>3.5863</c:v>
                </c:pt>
                <c:pt idx="9">
                  <c:v>3.3108666666666671</c:v>
                </c:pt>
                <c:pt idx="10">
                  <c:v>2.9465000000000003</c:v>
                </c:pt>
                <c:pt idx="11">
                  <c:v>2.4211000000000005</c:v>
                </c:pt>
                <c:pt idx="12">
                  <c:v>1.8292999999999999</c:v>
                </c:pt>
                <c:pt idx="13">
                  <c:v>1.6731666666666669</c:v>
                </c:pt>
                <c:pt idx="14">
                  <c:v>1.8674999999999997</c:v>
                </c:pt>
                <c:pt idx="15">
                  <c:v>2.3019333333333329</c:v>
                </c:pt>
                <c:pt idx="16">
                  <c:v>2.6943333333333328</c:v>
                </c:pt>
                <c:pt idx="17">
                  <c:v>3.0670666666666668</c:v>
                </c:pt>
                <c:pt idx="18">
                  <c:v>2.8904333333333336</c:v>
                </c:pt>
                <c:pt idx="19">
                  <c:v>2.2031000000000005</c:v>
                </c:pt>
                <c:pt idx="20">
                  <c:v>1.7469333333333334</c:v>
                </c:pt>
                <c:pt idx="21">
                  <c:v>1.6353333333333335</c:v>
                </c:pt>
                <c:pt idx="22">
                  <c:v>1.9171666666666667</c:v>
                </c:pt>
                <c:pt idx="23">
                  <c:v>1.8764666666666663</c:v>
                </c:pt>
                <c:pt idx="24">
                  <c:v>1.9625333333333324</c:v>
                </c:pt>
                <c:pt idx="25">
                  <c:v>2.0994999999999995</c:v>
                </c:pt>
                <c:pt idx="26">
                  <c:v>2.2790999999999997</c:v>
                </c:pt>
                <c:pt idx="27">
                  <c:v>2.2495999999999996</c:v>
                </c:pt>
                <c:pt idx="28">
                  <c:v>2.4425999999999992</c:v>
                </c:pt>
                <c:pt idx="29">
                  <c:v>2.4716333333333331</c:v>
                </c:pt>
                <c:pt idx="30">
                  <c:v>2.3094333333333332</c:v>
                </c:pt>
                <c:pt idx="31">
                  <c:v>2.1423000000000005</c:v>
                </c:pt>
                <c:pt idx="32">
                  <c:v>2.0662666666666674</c:v>
                </c:pt>
                <c:pt idx="33">
                  <c:v>2.1518666666666673</c:v>
                </c:pt>
                <c:pt idx="34">
                  <c:v>2.0036000000000005</c:v>
                </c:pt>
                <c:pt idx="35">
                  <c:v>1.8795000000000002</c:v>
                </c:pt>
                <c:pt idx="36">
                  <c:v>1.8402000000000001</c:v>
                </c:pt>
                <c:pt idx="37">
                  <c:v>1.7798333333333332</c:v>
                </c:pt>
                <c:pt idx="38">
                  <c:v>1.7109999999999996</c:v>
                </c:pt>
                <c:pt idx="39">
                  <c:v>1.7803666666666669</c:v>
                </c:pt>
                <c:pt idx="40">
                  <c:v>2.2855000000000003</c:v>
                </c:pt>
                <c:pt idx="41">
                  <c:v>2.8824666666666672</c:v>
                </c:pt>
                <c:pt idx="42">
                  <c:v>3.2223000000000002</c:v>
                </c:pt>
                <c:pt idx="43">
                  <c:v>3.0784133333333337</c:v>
                </c:pt>
                <c:pt idx="44">
                  <c:v>3.6277100000000004</c:v>
                </c:pt>
                <c:pt idx="45">
                  <c:v>3.6324766666666672</c:v>
                </c:pt>
                <c:pt idx="46">
                  <c:v>3.5949966666666668</c:v>
                </c:pt>
                <c:pt idx="47">
                  <c:v>2.7081766666666662</c:v>
                </c:pt>
                <c:pt idx="48">
                  <c:v>2.132943333333333</c:v>
                </c:pt>
                <c:pt idx="49">
                  <c:v>1.6690766666666665</c:v>
                </c:pt>
                <c:pt idx="50">
                  <c:v>1.2939333333333334</c:v>
                </c:pt>
                <c:pt idx="51">
                  <c:v>1.2307666666666666</c:v>
                </c:pt>
                <c:pt idx="52">
                  <c:v>1.5201333333333331</c:v>
                </c:pt>
                <c:pt idx="53">
                  <c:v>1.9060333333333332</c:v>
                </c:pt>
                <c:pt idx="54">
                  <c:v>2.1658000000000004</c:v>
                </c:pt>
                <c:pt idx="55">
                  <c:v>2.1444666666666667</c:v>
                </c:pt>
                <c:pt idx="56">
                  <c:v>1.7106333333333339</c:v>
                </c:pt>
                <c:pt idx="57">
                  <c:v>1.2324333333333335</c:v>
                </c:pt>
                <c:pt idx="58">
                  <c:v>0.70120000000000005</c:v>
                </c:pt>
                <c:pt idx="59">
                  <c:v>0.64780000000000015</c:v>
                </c:pt>
                <c:pt idx="60">
                  <c:v>0.75603333333333345</c:v>
                </c:pt>
                <c:pt idx="61">
                  <c:v>0.9103</c:v>
                </c:pt>
                <c:pt idx="62">
                  <c:v>1.1344333333333332</c:v>
                </c:pt>
                <c:pt idx="63">
                  <c:v>1.5032666666666661</c:v>
                </c:pt>
                <c:pt idx="64">
                  <c:v>1.8956999999999991</c:v>
                </c:pt>
                <c:pt idx="65">
                  <c:v>2.1786666666666661</c:v>
                </c:pt>
                <c:pt idx="66">
                  <c:v>2.3626999999999998</c:v>
                </c:pt>
                <c:pt idx="67">
                  <c:v>2.664733333333333</c:v>
                </c:pt>
                <c:pt idx="68">
                  <c:v>2.6015666666666664</c:v>
                </c:pt>
                <c:pt idx="69">
                  <c:v>2.8219999999999992</c:v>
                </c:pt>
                <c:pt idx="70">
                  <c:v>2.7311666666666663</c:v>
                </c:pt>
                <c:pt idx="71">
                  <c:v>2.4487000000000001</c:v>
                </c:pt>
                <c:pt idx="72">
                  <c:v>1.7766000000000002</c:v>
                </c:pt>
                <c:pt idx="73">
                  <c:v>1.2278333333333336</c:v>
                </c:pt>
                <c:pt idx="74">
                  <c:v>1.1951999999999998</c:v>
                </c:pt>
                <c:pt idx="75">
                  <c:v>1.7875000000000003</c:v>
                </c:pt>
                <c:pt idx="76">
                  <c:v>2.5225666666666662</c:v>
                </c:pt>
                <c:pt idx="77">
                  <c:v>2.9901333333333326</c:v>
                </c:pt>
                <c:pt idx="78">
                  <c:v>3.2220333333333322</c:v>
                </c:pt>
                <c:pt idx="79">
                  <c:v>2.9026999999999994</c:v>
                </c:pt>
                <c:pt idx="80">
                  <c:v>2.5936666666666661</c:v>
                </c:pt>
                <c:pt idx="81">
                  <c:v>1.8892999999999998</c:v>
                </c:pt>
                <c:pt idx="82">
                  <c:v>1.6248000000000005</c:v>
                </c:pt>
                <c:pt idx="83">
                  <c:v>1.6289666666666676</c:v>
                </c:pt>
                <c:pt idx="84">
                  <c:v>1.5866000000000007</c:v>
                </c:pt>
                <c:pt idx="85">
                  <c:v>1.6318000000000001</c:v>
                </c:pt>
                <c:pt idx="86">
                  <c:v>1.6290666666666667</c:v>
                </c:pt>
                <c:pt idx="87">
                  <c:v>1.8250666666666671</c:v>
                </c:pt>
                <c:pt idx="88">
                  <c:v>2.0141666666666675</c:v>
                </c:pt>
                <c:pt idx="89">
                  <c:v>1.9550000000000007</c:v>
                </c:pt>
                <c:pt idx="90">
                  <c:v>1.7091333333333338</c:v>
                </c:pt>
                <c:pt idx="91">
                  <c:v>1.4715666666666667</c:v>
                </c:pt>
                <c:pt idx="92">
                  <c:v>1.5406333333333333</c:v>
                </c:pt>
                <c:pt idx="93">
                  <c:v>1.5752633333333332</c:v>
                </c:pt>
                <c:pt idx="94">
                  <c:v>1.5517833333333335</c:v>
                </c:pt>
                <c:pt idx="95">
                  <c:v>1.4103299999999994</c:v>
                </c:pt>
                <c:pt idx="96">
                  <c:v>1.381976666666666</c:v>
                </c:pt>
                <c:pt idx="97">
                  <c:v>1.4466799999999995</c:v>
                </c:pt>
                <c:pt idx="98">
                  <c:v>1.3950033333333327</c:v>
                </c:pt>
                <c:pt idx="99">
                  <c:v>1.4381566666666667</c:v>
                </c:pt>
                <c:pt idx="100">
                  <c:v>1.5648033333333338</c:v>
                </c:pt>
                <c:pt idx="101">
                  <c:v>1.746573333333334</c:v>
                </c:pt>
                <c:pt idx="102">
                  <c:v>1.5129300000000001</c:v>
                </c:pt>
                <c:pt idx="103">
                  <c:v>1.15913</c:v>
                </c:pt>
                <c:pt idx="104">
                  <c:v>0.89243000000000039</c:v>
                </c:pt>
                <c:pt idx="105">
                  <c:v>0.85293666666666701</c:v>
                </c:pt>
                <c:pt idx="106">
                  <c:v>1.0343000000000007</c:v>
                </c:pt>
                <c:pt idx="107">
                  <c:v>0.91442666666666683</c:v>
                </c:pt>
                <c:pt idx="108">
                  <c:v>0.54650000000000054</c:v>
                </c:pt>
                <c:pt idx="109">
                  <c:v>0.35686666666666689</c:v>
                </c:pt>
                <c:pt idx="110">
                  <c:v>0.5460000000000006</c:v>
                </c:pt>
                <c:pt idx="111">
                  <c:v>1.3129666666666668</c:v>
                </c:pt>
                <c:pt idx="112">
                  <c:v>1.6096000000000004</c:v>
                </c:pt>
                <c:pt idx="113">
                  <c:v>1.6288333333333338</c:v>
                </c:pt>
                <c:pt idx="114">
                  <c:v>1.8315666666666666</c:v>
                </c:pt>
                <c:pt idx="115">
                  <c:v>2.0253333333333341</c:v>
                </c:pt>
                <c:pt idx="116">
                  <c:v>3.0531999999999999</c:v>
                </c:pt>
                <c:pt idx="117">
                  <c:v>3.073466666666667</c:v>
                </c:pt>
                <c:pt idx="118">
                  <c:v>2.5819666666666663</c:v>
                </c:pt>
                <c:pt idx="119">
                  <c:v>2.1626333333333334</c:v>
                </c:pt>
                <c:pt idx="120">
                  <c:v>2.1911</c:v>
                </c:pt>
                <c:pt idx="121">
                  <c:v>2.3108666666666671</c:v>
                </c:pt>
                <c:pt idx="122">
                  <c:v>2.0216000000000007</c:v>
                </c:pt>
                <c:pt idx="123">
                  <c:v>2.8881000000000001</c:v>
                </c:pt>
                <c:pt idx="124">
                  <c:v>4.2195333333333336</c:v>
                </c:pt>
                <c:pt idx="125">
                  <c:v>5.1704333333333343</c:v>
                </c:pt>
                <c:pt idx="126">
                  <c:v>5.4804000000000022</c:v>
                </c:pt>
                <c:pt idx="127">
                  <c:v>4.982800000000001</c:v>
                </c:pt>
                <c:pt idx="128">
                  <c:v>4.9413333333333336</c:v>
                </c:pt>
                <c:pt idx="129">
                  <c:v>3.797099999999999</c:v>
                </c:pt>
                <c:pt idx="130">
                  <c:v>3.3382333333333327</c:v>
                </c:pt>
                <c:pt idx="131">
                  <c:v>2.8652999999999991</c:v>
                </c:pt>
                <c:pt idx="132">
                  <c:v>3.1054666666666662</c:v>
                </c:pt>
                <c:pt idx="133">
                  <c:v>3.1722999999999999</c:v>
                </c:pt>
                <c:pt idx="134">
                  <c:v>2.7331333333333334</c:v>
                </c:pt>
                <c:pt idx="135">
                  <c:v>2.7018333333333331</c:v>
                </c:pt>
                <c:pt idx="136">
                  <c:v>2.4601666666666673</c:v>
                </c:pt>
                <c:pt idx="137">
                  <c:v>2.4382333333333333</c:v>
                </c:pt>
                <c:pt idx="138">
                  <c:v>1.8487000000000009</c:v>
                </c:pt>
                <c:pt idx="139">
                  <c:v>1.8415333333333337</c:v>
                </c:pt>
                <c:pt idx="140">
                  <c:v>1.6359666666666672</c:v>
                </c:pt>
                <c:pt idx="141">
                  <c:v>1.7011333333333336</c:v>
                </c:pt>
                <c:pt idx="142">
                  <c:v>1.7456666666666667</c:v>
                </c:pt>
                <c:pt idx="143">
                  <c:v>1.5722666666666669</c:v>
                </c:pt>
                <c:pt idx="144">
                  <c:v>1.1287666666666674</c:v>
                </c:pt>
                <c:pt idx="145">
                  <c:v>0.99973333333333392</c:v>
                </c:pt>
                <c:pt idx="146">
                  <c:v>1.0818333333333345</c:v>
                </c:pt>
                <c:pt idx="147">
                  <c:v>1.4853333333333343</c:v>
                </c:pt>
                <c:pt idx="148">
                  <c:v>1.9103666666666672</c:v>
                </c:pt>
                <c:pt idx="149">
                  <c:v>2.1980666666666657</c:v>
                </c:pt>
                <c:pt idx="150">
                  <c:v>2.3934999999999995</c:v>
                </c:pt>
                <c:pt idx="151">
                  <c:v>2.7478666666666669</c:v>
                </c:pt>
                <c:pt idx="152">
                  <c:v>3.2030000000000007</c:v>
                </c:pt>
                <c:pt idx="153">
                  <c:v>4.2961333333333327</c:v>
                </c:pt>
                <c:pt idx="154">
                  <c:v>3.088133333333333</c:v>
                </c:pt>
                <c:pt idx="155">
                  <c:v>2.3951999999999991</c:v>
                </c:pt>
                <c:pt idx="156">
                  <c:v>1.0782</c:v>
                </c:pt>
                <c:pt idx="157">
                  <c:v>1.1569666666666656</c:v>
                </c:pt>
                <c:pt idx="158">
                  <c:v>1.1311999999999998</c:v>
                </c:pt>
                <c:pt idx="159">
                  <c:v>1.1536333333333328</c:v>
                </c:pt>
                <c:pt idx="160">
                  <c:v>1.5856333333333339</c:v>
                </c:pt>
                <c:pt idx="161">
                  <c:v>1.9894666666666676</c:v>
                </c:pt>
                <c:pt idx="162">
                  <c:v>2.4027000000000007</c:v>
                </c:pt>
                <c:pt idx="163">
                  <c:v>2.8287</c:v>
                </c:pt>
                <c:pt idx="164">
                  <c:v>3.4972999999999992</c:v>
                </c:pt>
                <c:pt idx="165">
                  <c:v>3.6075333333333326</c:v>
                </c:pt>
                <c:pt idx="166">
                  <c:v>3.0544333333333333</c:v>
                </c:pt>
                <c:pt idx="167">
                  <c:v>2.6575000000000011</c:v>
                </c:pt>
                <c:pt idx="168">
                  <c:v>2.6487333333333347</c:v>
                </c:pt>
                <c:pt idx="169">
                  <c:v>3.2682333333333333</c:v>
                </c:pt>
                <c:pt idx="170">
                  <c:v>3.8953000000000002</c:v>
                </c:pt>
                <c:pt idx="171">
                  <c:v>4.274233333333334</c:v>
                </c:pt>
                <c:pt idx="172">
                  <c:v>5.9127666666666689</c:v>
                </c:pt>
                <c:pt idx="173">
                  <c:v>6.2192000000000034</c:v>
                </c:pt>
                <c:pt idx="174">
                  <c:v>6.3071333333333364</c:v>
                </c:pt>
                <c:pt idx="175">
                  <c:v>5.1787666666666681</c:v>
                </c:pt>
                <c:pt idx="176">
                  <c:v>5.1690999999999994</c:v>
                </c:pt>
                <c:pt idx="177">
                  <c:v>5.7718999999999987</c:v>
                </c:pt>
                <c:pt idx="178">
                  <c:v>6.7619666666666669</c:v>
                </c:pt>
                <c:pt idx="179">
                  <c:v>7.2032666666666669</c:v>
                </c:pt>
                <c:pt idx="180">
                  <c:v>7.7548666666666675</c:v>
                </c:pt>
                <c:pt idx="181">
                  <c:v>8.0834333333333337</c:v>
                </c:pt>
                <c:pt idx="182">
                  <c:v>7.9932666666666679</c:v>
                </c:pt>
                <c:pt idx="183">
                  <c:v>9.0428666666666668</c:v>
                </c:pt>
                <c:pt idx="184">
                  <c:v>12.980599999999997</c:v>
                </c:pt>
                <c:pt idx="185">
                  <c:v>16.263766666666665</c:v>
                </c:pt>
                <c:pt idx="186">
                  <c:v>14.971933333333332</c:v>
                </c:pt>
                <c:pt idx="187">
                  <c:v>11.095033333333332</c:v>
                </c:pt>
                <c:pt idx="188">
                  <c:v>7.6748666666666638</c:v>
                </c:pt>
                <c:pt idx="189">
                  <c:v>7.7317999999999971</c:v>
                </c:pt>
                <c:pt idx="190">
                  <c:v>8.1767000000000021</c:v>
                </c:pt>
                <c:pt idx="191">
                  <c:v>9.7845333333333357</c:v>
                </c:pt>
                <c:pt idx="192">
                  <c:v>10.604033333333335</c:v>
                </c:pt>
                <c:pt idx="193">
                  <c:v>10.607766666666668</c:v>
                </c:pt>
                <c:pt idx="194">
                  <c:v>10.244066666666667</c:v>
                </c:pt>
                <c:pt idx="195">
                  <c:v>9.994233333333332</c:v>
                </c:pt>
                <c:pt idx="196">
                  <c:v>8.6859333333333311</c:v>
                </c:pt>
                <c:pt idx="197">
                  <c:v>8.0051333333333332</c:v>
                </c:pt>
                <c:pt idx="198">
                  <c:v>8.0803333333333338</c:v>
                </c:pt>
                <c:pt idx="199">
                  <c:v>8.5497999999999994</c:v>
                </c:pt>
                <c:pt idx="200">
                  <c:v>8.9845333333333315</c:v>
                </c:pt>
                <c:pt idx="201">
                  <c:v>8.9757333333333325</c:v>
                </c:pt>
                <c:pt idx="202">
                  <c:v>10.143533333333332</c:v>
                </c:pt>
                <c:pt idx="203">
                  <c:v>11.362366666666667</c:v>
                </c:pt>
                <c:pt idx="204">
                  <c:v>12.9183</c:v>
                </c:pt>
                <c:pt idx="205">
                  <c:v>13.6267</c:v>
                </c:pt>
                <c:pt idx="206">
                  <c:v>12.476066666666668</c:v>
                </c:pt>
                <c:pt idx="207">
                  <c:v>11.0227</c:v>
                </c:pt>
                <c:pt idx="208">
                  <c:v>9.9238999999999979</c:v>
                </c:pt>
                <c:pt idx="209">
                  <c:v>10.045366666666665</c:v>
                </c:pt>
                <c:pt idx="210">
                  <c:v>10.364466666666663</c:v>
                </c:pt>
                <c:pt idx="211">
                  <c:v>10.956266666666664</c:v>
                </c:pt>
                <c:pt idx="212">
                  <c:v>10.559233333333331</c:v>
                </c:pt>
                <c:pt idx="213">
                  <c:v>11.722433333333333</c:v>
                </c:pt>
                <c:pt idx="214">
                  <c:v>13.202200000000003</c:v>
                </c:pt>
                <c:pt idx="215">
                  <c:v>16.743066666666671</c:v>
                </c:pt>
                <c:pt idx="216">
                  <c:v>19.199866666666669</c:v>
                </c:pt>
                <c:pt idx="217">
                  <c:v>20.447733333333332</c:v>
                </c:pt>
                <c:pt idx="218">
                  <c:v>18.998699999999996</c:v>
                </c:pt>
                <c:pt idx="219">
                  <c:v>15.688233333333335</c:v>
                </c:pt>
                <c:pt idx="220">
                  <c:v>16.190933333333334</c:v>
                </c:pt>
                <c:pt idx="221">
                  <c:v>13.967233333333334</c:v>
                </c:pt>
                <c:pt idx="222">
                  <c:v>13.478666666666667</c:v>
                </c:pt>
                <c:pt idx="223">
                  <c:v>9.5097000000000023</c:v>
                </c:pt>
                <c:pt idx="224">
                  <c:v>10.43466666666667</c:v>
                </c:pt>
                <c:pt idx="225">
                  <c:v>9.5333000000000006</c:v>
                </c:pt>
                <c:pt idx="226">
                  <c:v>7.8232999999999997</c:v>
                </c:pt>
                <c:pt idx="227">
                  <c:v>5.5884333333333318</c:v>
                </c:pt>
                <c:pt idx="228">
                  <c:v>4.6002333333333345</c:v>
                </c:pt>
                <c:pt idx="229">
                  <c:v>4.4063666666666697</c:v>
                </c:pt>
                <c:pt idx="230">
                  <c:v>4.58836666666667</c:v>
                </c:pt>
                <c:pt idx="231">
                  <c:v>4.430100000000003</c:v>
                </c:pt>
                <c:pt idx="232">
                  <c:v>3.9411999999999998</c:v>
                </c:pt>
                <c:pt idx="233">
                  <c:v>3.7440666666666638</c:v>
                </c:pt>
                <c:pt idx="234">
                  <c:v>3.5734666666666635</c:v>
                </c:pt>
                <c:pt idx="235">
                  <c:v>4.6794333333333329</c:v>
                </c:pt>
                <c:pt idx="236">
                  <c:v>4.4895000000000023</c:v>
                </c:pt>
                <c:pt idx="237">
                  <c:v>5.1162000000000019</c:v>
                </c:pt>
                <c:pt idx="238">
                  <c:v>4.8555999999999999</c:v>
                </c:pt>
                <c:pt idx="239">
                  <c:v>5.4356333333333353</c:v>
                </c:pt>
                <c:pt idx="240">
                  <c:v>5.9226000000000028</c:v>
                </c:pt>
                <c:pt idx="241">
                  <c:v>6.535133333333337</c:v>
                </c:pt>
                <c:pt idx="242">
                  <c:v>6.6691333333333347</c:v>
                </c:pt>
                <c:pt idx="243">
                  <c:v>6.3153333333333324</c:v>
                </c:pt>
                <c:pt idx="244">
                  <c:v>7.068433333333334</c:v>
                </c:pt>
                <c:pt idx="245">
                  <c:v>7.7837999999999994</c:v>
                </c:pt>
                <c:pt idx="246">
                  <c:v>8.8200333333333329</c:v>
                </c:pt>
                <c:pt idx="247">
                  <c:v>8.8467333333333311</c:v>
                </c:pt>
                <c:pt idx="248">
                  <c:v>10.826866666666666</c:v>
                </c:pt>
                <c:pt idx="249">
                  <c:v>14.711633333333332</c:v>
                </c:pt>
                <c:pt idx="250">
                  <c:v>17.606566666666662</c:v>
                </c:pt>
                <c:pt idx="251">
                  <c:v>18.436766666666664</c:v>
                </c:pt>
                <c:pt idx="252">
                  <c:v>17.329633333333334</c:v>
                </c:pt>
                <c:pt idx="253">
                  <c:v>17.545366666666666</c:v>
                </c:pt>
                <c:pt idx="254">
                  <c:v>19.022066666666664</c:v>
                </c:pt>
                <c:pt idx="255">
                  <c:v>21.575999999999997</c:v>
                </c:pt>
                <c:pt idx="256">
                  <c:v>22.986900000000002</c:v>
                </c:pt>
                <c:pt idx="257">
                  <c:v>24.165933333333339</c:v>
                </c:pt>
                <c:pt idx="258">
                  <c:v>22.29086666666667</c:v>
                </c:pt>
                <c:pt idx="259">
                  <c:v>19.532933333333332</c:v>
                </c:pt>
                <c:pt idx="260">
                  <c:v>17.293633333333329</c:v>
                </c:pt>
                <c:pt idx="261">
                  <c:v>17.993866666666666</c:v>
                </c:pt>
                <c:pt idx="262">
                  <c:v>19.478166666666663</c:v>
                </c:pt>
                <c:pt idx="263">
                  <c:v>19.909666666666663</c:v>
                </c:pt>
                <c:pt idx="264">
                  <c:v>18.207399999999996</c:v>
                </c:pt>
                <c:pt idx="265">
                  <c:v>18.120766666666665</c:v>
                </c:pt>
                <c:pt idx="266">
                  <c:v>18.875033333333334</c:v>
                </c:pt>
                <c:pt idx="267">
                  <c:v>21.828766666666667</c:v>
                </c:pt>
                <c:pt idx="268">
                  <c:v>23.541833333333329</c:v>
                </c:pt>
                <c:pt idx="269">
                  <c:v>24.420133333333325</c:v>
                </c:pt>
                <c:pt idx="270">
                  <c:v>23.881999999999994</c:v>
                </c:pt>
                <c:pt idx="271">
                  <c:v>23.375900000000001</c:v>
                </c:pt>
                <c:pt idx="272">
                  <c:v>22.840999999999998</c:v>
                </c:pt>
                <c:pt idx="273">
                  <c:v>22.982599999999991</c:v>
                </c:pt>
                <c:pt idx="274">
                  <c:v>22.046199999999999</c:v>
                </c:pt>
                <c:pt idx="275">
                  <c:v>19.315899999999999</c:v>
                </c:pt>
                <c:pt idx="276">
                  <c:v>15.56986666666667</c:v>
                </c:pt>
                <c:pt idx="277">
                  <c:v>13.417566666666666</c:v>
                </c:pt>
                <c:pt idx="278">
                  <c:v>12.3133</c:v>
                </c:pt>
                <c:pt idx="279">
                  <c:v>12.289566666666667</c:v>
                </c:pt>
                <c:pt idx="280">
                  <c:v>11.066266666666669</c:v>
                </c:pt>
                <c:pt idx="281">
                  <c:v>11.44406666666667</c:v>
                </c:pt>
                <c:pt idx="282">
                  <c:v>12.577566666666669</c:v>
                </c:pt>
                <c:pt idx="283">
                  <c:v>14.926800000000005</c:v>
                </c:pt>
                <c:pt idx="284">
                  <c:v>16.447200000000002</c:v>
                </c:pt>
                <c:pt idx="285">
                  <c:v>16.2925</c:v>
                </c:pt>
                <c:pt idx="286">
                  <c:v>14.741366666666666</c:v>
                </c:pt>
                <c:pt idx="287">
                  <c:v>13.114399999999998</c:v>
                </c:pt>
                <c:pt idx="288">
                  <c:v>11.632099999999996</c:v>
                </c:pt>
                <c:pt idx="289">
                  <c:v>10.968599999999997</c:v>
                </c:pt>
                <c:pt idx="290">
                  <c:v>9.9077000000000002</c:v>
                </c:pt>
                <c:pt idx="291">
                  <c:v>10.712899999999999</c:v>
                </c:pt>
                <c:pt idx="292">
                  <c:v>11.504266666666666</c:v>
                </c:pt>
                <c:pt idx="293">
                  <c:v>12.048566666666666</c:v>
                </c:pt>
                <c:pt idx="294">
                  <c:v>11.041133333333333</c:v>
                </c:pt>
                <c:pt idx="295">
                  <c:v>9.4555666666666678</c:v>
                </c:pt>
                <c:pt idx="296">
                  <c:v>9.2594666666666665</c:v>
                </c:pt>
                <c:pt idx="297">
                  <c:v>10.731166666666667</c:v>
                </c:pt>
                <c:pt idx="298">
                  <c:v>12.177066666666667</c:v>
                </c:pt>
                <c:pt idx="299">
                  <c:v>12.891233333333334</c:v>
                </c:pt>
                <c:pt idx="300">
                  <c:v>11.639333333333335</c:v>
                </c:pt>
                <c:pt idx="301">
                  <c:v>10.250733333333335</c:v>
                </c:pt>
                <c:pt idx="302">
                  <c:v>8.5818666666666648</c:v>
                </c:pt>
                <c:pt idx="303">
                  <c:v>8.1714666666666655</c:v>
                </c:pt>
                <c:pt idx="304">
                  <c:v>8.227666666666666</c:v>
                </c:pt>
                <c:pt idx="305">
                  <c:v>8.4748999999999999</c:v>
                </c:pt>
                <c:pt idx="306">
                  <c:v>7.5369666666666673</c:v>
                </c:pt>
                <c:pt idx="307">
                  <c:v>6.3544000000000009</c:v>
                </c:pt>
                <c:pt idx="308">
                  <c:v>5.1711</c:v>
                </c:pt>
                <c:pt idx="309">
                  <c:v>5.0354999999999999</c:v>
                </c:pt>
                <c:pt idx="310">
                  <c:v>5.2368666666666677</c:v>
                </c:pt>
                <c:pt idx="311">
                  <c:v>5.6162666666666681</c:v>
                </c:pt>
                <c:pt idx="312">
                  <c:v>5.3547333333333347</c:v>
                </c:pt>
                <c:pt idx="313">
                  <c:v>5.6615000000000002</c:v>
                </c:pt>
                <c:pt idx="314">
                  <c:v>5.2971333333333348</c:v>
                </c:pt>
                <c:pt idx="315">
                  <c:v>5.6510000000000007</c:v>
                </c:pt>
                <c:pt idx="316">
                  <c:v>6.0895666666666664</c:v>
                </c:pt>
                <c:pt idx="317">
                  <c:v>6.7671666666666654</c:v>
                </c:pt>
                <c:pt idx="318">
                  <c:v>6.8922999999999988</c:v>
                </c:pt>
                <c:pt idx="319">
                  <c:v>6.8882999999999983</c:v>
                </c:pt>
                <c:pt idx="320">
                  <c:v>7.0055333333333314</c:v>
                </c:pt>
                <c:pt idx="321">
                  <c:v>6.9469333333333312</c:v>
                </c:pt>
                <c:pt idx="322">
                  <c:v>6.853699999999999</c:v>
                </c:pt>
                <c:pt idx="323">
                  <c:v>6.8163333333333327</c:v>
                </c:pt>
                <c:pt idx="324">
                  <c:v>6.7448333333333332</c:v>
                </c:pt>
                <c:pt idx="325">
                  <c:v>6.3531000000000013</c:v>
                </c:pt>
                <c:pt idx="326">
                  <c:v>7.2202666666666673</c:v>
                </c:pt>
                <c:pt idx="327">
                  <c:v>8.6693999999999996</c:v>
                </c:pt>
                <c:pt idx="328">
                  <c:v>11.902766666666665</c:v>
                </c:pt>
                <c:pt idx="329">
                  <c:v>12.719933333333332</c:v>
                </c:pt>
                <c:pt idx="330">
                  <c:v>12.719533333333333</c:v>
                </c:pt>
                <c:pt idx="331">
                  <c:v>11.620533333333334</c:v>
                </c:pt>
                <c:pt idx="332">
                  <c:v>11.661866666666668</c:v>
                </c:pt>
                <c:pt idx="333">
                  <c:v>10.907166666666669</c:v>
                </c:pt>
                <c:pt idx="334">
                  <c:v>10.188700000000003</c:v>
                </c:pt>
                <c:pt idx="335">
                  <c:v>10.398100000000001</c:v>
                </c:pt>
                <c:pt idx="336">
                  <c:v>11.717033333333333</c:v>
                </c:pt>
                <c:pt idx="337">
                  <c:v>12.597199999999999</c:v>
                </c:pt>
                <c:pt idx="338">
                  <c:v>11.933799999999998</c:v>
                </c:pt>
                <c:pt idx="339">
                  <c:v>12.043100000000001</c:v>
                </c:pt>
                <c:pt idx="340">
                  <c:v>12.689100000000002</c:v>
                </c:pt>
                <c:pt idx="341">
                  <c:v>13.694266666666669</c:v>
                </c:pt>
                <c:pt idx="342">
                  <c:v>13.810499999999999</c:v>
                </c:pt>
                <c:pt idx="343">
                  <c:v>13.2811</c:v>
                </c:pt>
                <c:pt idx="344">
                  <c:v>14.143500000000001</c:v>
                </c:pt>
                <c:pt idx="345">
                  <c:v>15.001766666666668</c:v>
                </c:pt>
                <c:pt idx="346">
                  <c:v>15.33206666666667</c:v>
                </c:pt>
                <c:pt idx="347">
                  <c:v>14.0642</c:v>
                </c:pt>
                <c:pt idx="348">
                  <c:v>12.841766666666665</c:v>
                </c:pt>
                <c:pt idx="349">
                  <c:v>12.952066666666665</c:v>
                </c:pt>
                <c:pt idx="350">
                  <c:v>13.676900000000002</c:v>
                </c:pt>
                <c:pt idx="351">
                  <c:v>13.721766666666667</c:v>
                </c:pt>
                <c:pt idx="352">
                  <c:v>13.548433333333334</c:v>
                </c:pt>
                <c:pt idx="353">
                  <c:v>13.844299999999999</c:v>
                </c:pt>
                <c:pt idx="354">
                  <c:v>13.724500000000001</c:v>
                </c:pt>
                <c:pt idx="355">
                  <c:v>13.502133333333335</c:v>
                </c:pt>
                <c:pt idx="356">
                  <c:v>11.180533333333335</c:v>
                </c:pt>
                <c:pt idx="357">
                  <c:v>9.5131333333333341</c:v>
                </c:pt>
                <c:pt idx="358">
                  <c:v>5.9302999999999999</c:v>
                </c:pt>
                <c:pt idx="359">
                  <c:v>4.6838000000000006</c:v>
                </c:pt>
                <c:pt idx="360">
                  <c:v>3.2095666666666678</c:v>
                </c:pt>
                <c:pt idx="361">
                  <c:v>3.3503000000000012</c:v>
                </c:pt>
                <c:pt idx="362">
                  <c:v>2.9390000000000014</c:v>
                </c:pt>
                <c:pt idx="363">
                  <c:v>2.817366666666667</c:v>
                </c:pt>
                <c:pt idx="364">
                  <c:v>2.3466999999999998</c:v>
                </c:pt>
                <c:pt idx="365">
                  <c:v>2.2270333333333325</c:v>
                </c:pt>
                <c:pt idx="366">
                  <c:v>3.2202666666666659</c:v>
                </c:pt>
                <c:pt idx="367">
                  <c:v>4.7596666666666669</c:v>
                </c:pt>
                <c:pt idx="368">
                  <c:v>5.6556666666666677</c:v>
                </c:pt>
                <c:pt idx="369">
                  <c:v>5.9328666666666665</c:v>
                </c:pt>
                <c:pt idx="370">
                  <c:v>5.3683999999999985</c:v>
                </c:pt>
                <c:pt idx="371">
                  <c:v>5.4150666666666654</c:v>
                </c:pt>
                <c:pt idx="372">
                  <c:v>5.2070666666666652</c:v>
                </c:pt>
                <c:pt idx="373">
                  <c:v>5.3976666666666659</c:v>
                </c:pt>
                <c:pt idx="374">
                  <c:v>4.7221666666666664</c:v>
                </c:pt>
                <c:pt idx="375">
                  <c:v>4.7352999999999996</c:v>
                </c:pt>
                <c:pt idx="376">
                  <c:v>6.1070999999999982</c:v>
                </c:pt>
                <c:pt idx="377">
                  <c:v>8.1259999999999959</c:v>
                </c:pt>
                <c:pt idx="378">
                  <c:v>8.1681333333333299</c:v>
                </c:pt>
                <c:pt idx="379">
                  <c:v>9.148833333333334</c:v>
                </c:pt>
                <c:pt idx="380">
                  <c:v>10.672166666666667</c:v>
                </c:pt>
                <c:pt idx="381">
                  <c:v>14.353433333333333</c:v>
                </c:pt>
                <c:pt idx="382">
                  <c:v>18.671199999999999</c:v>
                </c:pt>
                <c:pt idx="383">
                  <c:v>27.315666666666669</c:v>
                </c:pt>
                <c:pt idx="384">
                  <c:v>32.374066666666671</c:v>
                </c:pt>
                <c:pt idx="385">
                  <c:v>36.068800000000003</c:v>
                </c:pt>
                <c:pt idx="386">
                  <c:v>30.758066666666668</c:v>
                </c:pt>
                <c:pt idx="387">
                  <c:v>30.1204</c:v>
                </c:pt>
                <c:pt idx="388">
                  <c:v>29.475866666666665</c:v>
                </c:pt>
                <c:pt idx="389">
                  <c:v>35.247666666666667</c:v>
                </c:pt>
                <c:pt idx="390">
                  <c:v>34.1813</c:v>
                </c:pt>
                <c:pt idx="391">
                  <c:v>32.743533333333325</c:v>
                </c:pt>
                <c:pt idx="392">
                  <c:v>33.245266666666659</c:v>
                </c:pt>
                <c:pt idx="393">
                  <c:v>32.831833333333329</c:v>
                </c:pt>
                <c:pt idx="394">
                  <c:v>30.53479999999999</c:v>
                </c:pt>
                <c:pt idx="395">
                  <c:v>19.389599999999998</c:v>
                </c:pt>
                <c:pt idx="396">
                  <c:v>14.985200000000001</c:v>
                </c:pt>
                <c:pt idx="397">
                  <c:v>12.609000000000004</c:v>
                </c:pt>
                <c:pt idx="398">
                  <c:v>16.364566666666668</c:v>
                </c:pt>
                <c:pt idx="399">
                  <c:v>21.484766666666669</c:v>
                </c:pt>
                <c:pt idx="400">
                  <c:v>24.677266666666668</c:v>
                </c:pt>
                <c:pt idx="401">
                  <c:v>25.150133333333333</c:v>
                </c:pt>
                <c:pt idx="402">
                  <c:v>22.956799999999998</c:v>
                </c:pt>
                <c:pt idx="403">
                  <c:v>20.352266666666665</c:v>
                </c:pt>
                <c:pt idx="404">
                  <c:v>20.428433333333327</c:v>
                </c:pt>
                <c:pt idx="405">
                  <c:v>20.736999999999998</c:v>
                </c:pt>
                <c:pt idx="406">
                  <c:v>20.886366666666664</c:v>
                </c:pt>
                <c:pt idx="407">
                  <c:v>17.80093333333333</c:v>
                </c:pt>
                <c:pt idx="408">
                  <c:v>14.221066666666665</c:v>
                </c:pt>
                <c:pt idx="409">
                  <c:v>13.476799999999997</c:v>
                </c:pt>
                <c:pt idx="410">
                  <c:v>12.518199999999998</c:v>
                </c:pt>
                <c:pt idx="411">
                  <c:v>11.389366666666666</c:v>
                </c:pt>
                <c:pt idx="412">
                  <c:v>9.0394999999999985</c:v>
                </c:pt>
                <c:pt idx="413">
                  <c:v>8.3442000000000007</c:v>
                </c:pt>
                <c:pt idx="414">
                  <c:v>9.1052000000000017</c:v>
                </c:pt>
                <c:pt idx="415">
                  <c:v>10.392900000000004</c:v>
                </c:pt>
                <c:pt idx="416">
                  <c:v>12.366933333333336</c:v>
                </c:pt>
                <c:pt idx="417">
                  <c:v>13.316833333333333</c:v>
                </c:pt>
                <c:pt idx="418">
                  <c:v>13.039733333333331</c:v>
                </c:pt>
                <c:pt idx="419">
                  <c:v>11.921433333333333</c:v>
                </c:pt>
                <c:pt idx="420">
                  <c:v>11.4392</c:v>
                </c:pt>
                <c:pt idx="421">
                  <c:v>12.221299999999999</c:v>
                </c:pt>
                <c:pt idx="422">
                  <c:v>13.967199999999998</c:v>
                </c:pt>
                <c:pt idx="423">
                  <c:v>14.147966666666667</c:v>
                </c:pt>
                <c:pt idx="424">
                  <c:v>14.428800000000001</c:v>
                </c:pt>
                <c:pt idx="425">
                  <c:v>15.580633333333333</c:v>
                </c:pt>
                <c:pt idx="426">
                  <c:v>18.2639</c:v>
                </c:pt>
                <c:pt idx="427">
                  <c:v>18.180033333333331</c:v>
                </c:pt>
                <c:pt idx="428">
                  <c:v>17.091266666666666</c:v>
                </c:pt>
                <c:pt idx="429">
                  <c:v>18.759633333333333</c:v>
                </c:pt>
                <c:pt idx="430">
                  <c:v>29.228266666666666</c:v>
                </c:pt>
                <c:pt idx="431">
                  <c:v>37.600599999999993</c:v>
                </c:pt>
                <c:pt idx="432">
                  <c:v>41.725500000000004</c:v>
                </c:pt>
                <c:pt idx="433">
                  <c:v>34.580833333333338</c:v>
                </c:pt>
                <c:pt idx="434">
                  <c:v>34.955833333333338</c:v>
                </c:pt>
              </c:numCache>
            </c:numRef>
          </c:val>
          <c:smooth val="0"/>
          <c:extLst>
            <c:ext xmlns:c16="http://schemas.microsoft.com/office/drawing/2014/chart" uri="{C3380CC4-5D6E-409C-BE32-E72D297353CC}">
              <c16:uniqueId val="{00000004-EF69-4AF1-A4FD-92B1B21966BB}"/>
            </c:ext>
          </c:extLst>
        </c:ser>
        <c:dLbls>
          <c:showLegendKey val="0"/>
          <c:showVal val="0"/>
          <c:showCatName val="0"/>
          <c:showSerName val="0"/>
          <c:showPercent val="0"/>
          <c:showBubbleSize val="0"/>
        </c:dLbls>
        <c:marker val="1"/>
        <c:smooth val="0"/>
        <c:axId val="1634708863"/>
        <c:axId val="1634692543"/>
      </c:lineChart>
      <c:catAx>
        <c:axId val="1634708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4692543"/>
        <c:crosses val="autoZero"/>
        <c:auto val="1"/>
        <c:lblAlgn val="ctr"/>
        <c:lblOffset val="100"/>
        <c:noMultiLvlLbl val="0"/>
      </c:catAx>
      <c:valAx>
        <c:axId val="16346925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47088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67504653462049E-2"/>
          <c:y val="2.4319706889489673E-2"/>
          <c:w val="0.86876238004632222"/>
          <c:h val="0.78896371440490642"/>
        </c:manualLayout>
      </c:layout>
      <c:barChart>
        <c:barDir val="col"/>
        <c:grouping val="stacked"/>
        <c:varyColors val="0"/>
        <c:ser>
          <c:idx val="4"/>
          <c:order val="0"/>
          <c:tx>
            <c:strRef>
              <c:f>'Chart 5'!$R$2</c:f>
              <c:strCache>
                <c:ptCount val="1"/>
                <c:pt idx="0">
                  <c:v>Net exports - computer, peripherals and parts</c:v>
                </c:pt>
              </c:strCache>
            </c:strRef>
          </c:tx>
          <c:spPr>
            <a:solidFill>
              <a:srgbClr val="3D9B8E"/>
            </a:solidFill>
            <a:ln w="9525">
              <a:noFill/>
            </a:ln>
          </c:spPr>
          <c:invertIfNegative val="0"/>
          <c:cat>
            <c:strRef>
              <c:f>'Chart 5'!$M$3:$M$19</c:f>
              <c:strCache>
                <c:ptCount val="17"/>
                <c:pt idx="0">
                  <c:v>2022:Q1</c:v>
                </c:pt>
                <c:pt idx="1">
                  <c:v>2022:Q2</c:v>
                </c:pt>
                <c:pt idx="2">
                  <c:v>2022:Q3</c:v>
                </c:pt>
                <c:pt idx="3">
                  <c:v>2022:Q4</c:v>
                </c:pt>
                <c:pt idx="4">
                  <c:v>2023:Q1</c:v>
                </c:pt>
                <c:pt idx="5">
                  <c:v>2023:Q2</c:v>
                </c:pt>
                <c:pt idx="6">
                  <c:v>2023:Q3</c:v>
                </c:pt>
                <c:pt idx="7">
                  <c:v>2023:Q4</c:v>
                </c:pt>
                <c:pt idx="8">
                  <c:v>2024:Q1</c:v>
                </c:pt>
                <c:pt idx="9">
                  <c:v>2024:Q2</c:v>
                </c:pt>
                <c:pt idx="10">
                  <c:v>2024:Q3</c:v>
                </c:pt>
                <c:pt idx="11">
                  <c:v>2024:Q4</c:v>
                </c:pt>
                <c:pt idx="12">
                  <c:v>2025:Q1</c:v>
                </c:pt>
                <c:pt idx="13">
                  <c:v>2025:Q2</c:v>
                </c:pt>
                <c:pt idx="14">
                  <c:v>2025:Q3</c:v>
                </c:pt>
                <c:pt idx="15">
                  <c:v>2025:Q4</c:v>
                </c:pt>
                <c:pt idx="16">
                  <c:v>2026:Q1</c:v>
                </c:pt>
              </c:strCache>
            </c:strRef>
          </c:cat>
          <c:val>
            <c:numRef>
              <c:f>'Chart 5'!$R$3:$R$19</c:f>
              <c:numCache>
                <c:formatCode>General</c:formatCode>
                <c:ptCount val="17"/>
                <c:pt idx="0">
                  <c:v>-0.1</c:v>
                </c:pt>
                <c:pt idx="1">
                  <c:v>0.08</c:v>
                </c:pt>
                <c:pt idx="2">
                  <c:v>0.02</c:v>
                </c:pt>
                <c:pt idx="3">
                  <c:v>0.18</c:v>
                </c:pt>
                <c:pt idx="4">
                  <c:v>0.04</c:v>
                </c:pt>
                <c:pt idx="5">
                  <c:v>-0.04</c:v>
                </c:pt>
                <c:pt idx="6">
                  <c:v>-0.01</c:v>
                </c:pt>
                <c:pt idx="7">
                  <c:v>-0.05</c:v>
                </c:pt>
                <c:pt idx="8">
                  <c:v>-0.1</c:v>
                </c:pt>
                <c:pt idx="9">
                  <c:v>-0.09</c:v>
                </c:pt>
                <c:pt idx="10">
                  <c:v>-0.14000000000000001</c:v>
                </c:pt>
                <c:pt idx="11">
                  <c:v>0.06</c:v>
                </c:pt>
                <c:pt idx="12">
                  <c:v>-0.49</c:v>
                </c:pt>
                <c:pt idx="13">
                  <c:v>-0.01</c:v>
                </c:pt>
                <c:pt idx="14">
                  <c:v>-0.01</c:v>
                </c:pt>
                <c:pt idx="15">
                  <c:v>-0.61</c:v>
                </c:pt>
                <c:pt idx="16">
                  <c:v>-0.45</c:v>
                </c:pt>
              </c:numCache>
            </c:numRef>
          </c:val>
          <c:extLst>
            <c:ext xmlns:c16="http://schemas.microsoft.com/office/drawing/2014/chart" uri="{C3380CC4-5D6E-409C-BE32-E72D297353CC}">
              <c16:uniqueId val="{00000000-48A7-413B-A5EE-F5E825F83B76}"/>
            </c:ext>
          </c:extLst>
        </c:ser>
        <c:ser>
          <c:idx val="3"/>
          <c:order val="1"/>
          <c:tx>
            <c:strRef>
              <c:f>'Chart 5'!$Q$2</c:f>
              <c:strCache>
                <c:ptCount val="1"/>
                <c:pt idx="0">
                  <c:v>Capex - computer and peripheral equipment</c:v>
                </c:pt>
              </c:strCache>
            </c:strRef>
          </c:tx>
          <c:spPr>
            <a:solidFill>
              <a:schemeClr val="accent2"/>
            </a:solidFill>
            <a:ln w="9525">
              <a:noFill/>
            </a:ln>
          </c:spPr>
          <c:invertIfNegative val="0"/>
          <c:cat>
            <c:strRef>
              <c:f>'Chart 5'!$M$3:$M$19</c:f>
              <c:strCache>
                <c:ptCount val="17"/>
                <c:pt idx="0">
                  <c:v>2022:Q1</c:v>
                </c:pt>
                <c:pt idx="1">
                  <c:v>2022:Q2</c:v>
                </c:pt>
                <c:pt idx="2">
                  <c:v>2022:Q3</c:v>
                </c:pt>
                <c:pt idx="3">
                  <c:v>2022:Q4</c:v>
                </c:pt>
                <c:pt idx="4">
                  <c:v>2023:Q1</c:v>
                </c:pt>
                <c:pt idx="5">
                  <c:v>2023:Q2</c:v>
                </c:pt>
                <c:pt idx="6">
                  <c:v>2023:Q3</c:v>
                </c:pt>
                <c:pt idx="7">
                  <c:v>2023:Q4</c:v>
                </c:pt>
                <c:pt idx="8">
                  <c:v>2024:Q1</c:v>
                </c:pt>
                <c:pt idx="9">
                  <c:v>2024:Q2</c:v>
                </c:pt>
                <c:pt idx="10">
                  <c:v>2024:Q3</c:v>
                </c:pt>
                <c:pt idx="11">
                  <c:v>2024:Q4</c:v>
                </c:pt>
                <c:pt idx="12">
                  <c:v>2025:Q1</c:v>
                </c:pt>
                <c:pt idx="13">
                  <c:v>2025:Q2</c:v>
                </c:pt>
                <c:pt idx="14">
                  <c:v>2025:Q3</c:v>
                </c:pt>
                <c:pt idx="15">
                  <c:v>2025:Q4</c:v>
                </c:pt>
                <c:pt idx="16">
                  <c:v>2026:Q1</c:v>
                </c:pt>
              </c:strCache>
            </c:strRef>
          </c:cat>
          <c:val>
            <c:numRef>
              <c:f>'Chart 5'!$Q$3:$Q$19</c:f>
              <c:numCache>
                <c:formatCode>General</c:formatCode>
                <c:ptCount val="17"/>
                <c:pt idx="0">
                  <c:v>0.08</c:v>
                </c:pt>
                <c:pt idx="1">
                  <c:v>-7.0000000000000007E-2</c:v>
                </c:pt>
                <c:pt idx="2">
                  <c:v>7.0000000000000007E-2</c:v>
                </c:pt>
                <c:pt idx="3">
                  <c:v>-0.14000000000000001</c:v>
                </c:pt>
                <c:pt idx="4">
                  <c:v>-0.12</c:v>
                </c:pt>
                <c:pt idx="5">
                  <c:v>0.01</c:v>
                </c:pt>
                <c:pt idx="6">
                  <c:v>-0.02</c:v>
                </c:pt>
                <c:pt idx="7">
                  <c:v>0.13</c:v>
                </c:pt>
                <c:pt idx="8">
                  <c:v>0.14000000000000001</c:v>
                </c:pt>
                <c:pt idx="9">
                  <c:v>0.14000000000000001</c:v>
                </c:pt>
                <c:pt idx="10">
                  <c:v>0.17</c:v>
                </c:pt>
                <c:pt idx="11">
                  <c:v>-0.03</c:v>
                </c:pt>
                <c:pt idx="12">
                  <c:v>0.49</c:v>
                </c:pt>
                <c:pt idx="13">
                  <c:v>0.38</c:v>
                </c:pt>
                <c:pt idx="14">
                  <c:v>0.34</c:v>
                </c:pt>
                <c:pt idx="15">
                  <c:v>0.56999999999999995</c:v>
                </c:pt>
                <c:pt idx="16">
                  <c:v>0.59</c:v>
                </c:pt>
              </c:numCache>
            </c:numRef>
          </c:val>
          <c:extLst>
            <c:ext xmlns:c16="http://schemas.microsoft.com/office/drawing/2014/chart" uri="{C3380CC4-5D6E-409C-BE32-E72D297353CC}">
              <c16:uniqueId val="{00000001-48A7-413B-A5EE-F5E825F83B76}"/>
            </c:ext>
          </c:extLst>
        </c:ser>
        <c:ser>
          <c:idx val="2"/>
          <c:order val="2"/>
          <c:tx>
            <c:strRef>
              <c:f>'Chart 5'!$P$2</c:f>
              <c:strCache>
                <c:ptCount val="1"/>
                <c:pt idx="0">
                  <c:v>Capex - power facilities</c:v>
                </c:pt>
              </c:strCache>
            </c:strRef>
          </c:tx>
          <c:spPr>
            <a:solidFill>
              <a:srgbClr val="FFC000"/>
            </a:solidFill>
            <a:ln w="9525">
              <a:noFill/>
            </a:ln>
          </c:spPr>
          <c:invertIfNegative val="0"/>
          <c:cat>
            <c:strRef>
              <c:f>'Chart 5'!$M$3:$M$19</c:f>
              <c:strCache>
                <c:ptCount val="17"/>
                <c:pt idx="0">
                  <c:v>2022:Q1</c:v>
                </c:pt>
                <c:pt idx="1">
                  <c:v>2022:Q2</c:v>
                </c:pt>
                <c:pt idx="2">
                  <c:v>2022:Q3</c:v>
                </c:pt>
                <c:pt idx="3">
                  <c:v>2022:Q4</c:v>
                </c:pt>
                <c:pt idx="4">
                  <c:v>2023:Q1</c:v>
                </c:pt>
                <c:pt idx="5">
                  <c:v>2023:Q2</c:v>
                </c:pt>
                <c:pt idx="6">
                  <c:v>2023:Q3</c:v>
                </c:pt>
                <c:pt idx="7">
                  <c:v>2023:Q4</c:v>
                </c:pt>
                <c:pt idx="8">
                  <c:v>2024:Q1</c:v>
                </c:pt>
                <c:pt idx="9">
                  <c:v>2024:Q2</c:v>
                </c:pt>
                <c:pt idx="10">
                  <c:v>2024:Q3</c:v>
                </c:pt>
                <c:pt idx="11">
                  <c:v>2024:Q4</c:v>
                </c:pt>
                <c:pt idx="12">
                  <c:v>2025:Q1</c:v>
                </c:pt>
                <c:pt idx="13">
                  <c:v>2025:Q2</c:v>
                </c:pt>
                <c:pt idx="14">
                  <c:v>2025:Q3</c:v>
                </c:pt>
                <c:pt idx="15">
                  <c:v>2025:Q4</c:v>
                </c:pt>
                <c:pt idx="16">
                  <c:v>2026:Q1</c:v>
                </c:pt>
              </c:strCache>
            </c:strRef>
          </c:cat>
          <c:val>
            <c:numRef>
              <c:f>'Chart 5'!$P$3:$P$19</c:f>
              <c:numCache>
                <c:formatCode>General</c:formatCode>
                <c:ptCount val="17"/>
                <c:pt idx="0">
                  <c:v>-0.03</c:v>
                </c:pt>
                <c:pt idx="1">
                  <c:v>0</c:v>
                </c:pt>
                <c:pt idx="2">
                  <c:v>0</c:v>
                </c:pt>
                <c:pt idx="3">
                  <c:v>-0.03</c:v>
                </c:pt>
                <c:pt idx="4">
                  <c:v>0.19</c:v>
                </c:pt>
                <c:pt idx="5">
                  <c:v>0.08</c:v>
                </c:pt>
                <c:pt idx="6">
                  <c:v>0.13</c:v>
                </c:pt>
                <c:pt idx="7">
                  <c:v>0.1</c:v>
                </c:pt>
                <c:pt idx="8">
                  <c:v>-0.05</c:v>
                </c:pt>
                <c:pt idx="9">
                  <c:v>-0.01</c:v>
                </c:pt>
                <c:pt idx="10">
                  <c:v>-0.01</c:v>
                </c:pt>
                <c:pt idx="11">
                  <c:v>0.02</c:v>
                </c:pt>
                <c:pt idx="12">
                  <c:v>7.0000000000000007E-2</c:v>
                </c:pt>
                <c:pt idx="13">
                  <c:v>0</c:v>
                </c:pt>
                <c:pt idx="14">
                  <c:v>-0.01</c:v>
                </c:pt>
                <c:pt idx="15">
                  <c:v>0.03</c:v>
                </c:pt>
                <c:pt idx="16">
                  <c:v>0.03</c:v>
                </c:pt>
              </c:numCache>
            </c:numRef>
          </c:val>
          <c:extLst>
            <c:ext xmlns:c16="http://schemas.microsoft.com/office/drawing/2014/chart" uri="{C3380CC4-5D6E-409C-BE32-E72D297353CC}">
              <c16:uniqueId val="{00000002-48A7-413B-A5EE-F5E825F83B76}"/>
            </c:ext>
          </c:extLst>
        </c:ser>
        <c:ser>
          <c:idx val="1"/>
          <c:order val="3"/>
          <c:tx>
            <c:strRef>
              <c:f>'Chart 5'!$O$2</c:f>
              <c:strCache>
                <c:ptCount val="1"/>
                <c:pt idx="0">
                  <c:v>Capex - data centres</c:v>
                </c:pt>
              </c:strCache>
            </c:strRef>
          </c:tx>
          <c:spPr>
            <a:solidFill>
              <a:schemeClr val="accent1"/>
            </a:solidFill>
            <a:ln w="9525">
              <a:noFill/>
            </a:ln>
          </c:spPr>
          <c:invertIfNegative val="0"/>
          <c:cat>
            <c:strRef>
              <c:f>'Chart 5'!$M$3:$M$19</c:f>
              <c:strCache>
                <c:ptCount val="17"/>
                <c:pt idx="0">
                  <c:v>2022:Q1</c:v>
                </c:pt>
                <c:pt idx="1">
                  <c:v>2022:Q2</c:v>
                </c:pt>
                <c:pt idx="2">
                  <c:v>2022:Q3</c:v>
                </c:pt>
                <c:pt idx="3">
                  <c:v>2022:Q4</c:v>
                </c:pt>
                <c:pt idx="4">
                  <c:v>2023:Q1</c:v>
                </c:pt>
                <c:pt idx="5">
                  <c:v>2023:Q2</c:v>
                </c:pt>
                <c:pt idx="6">
                  <c:v>2023:Q3</c:v>
                </c:pt>
                <c:pt idx="7">
                  <c:v>2023:Q4</c:v>
                </c:pt>
                <c:pt idx="8">
                  <c:v>2024:Q1</c:v>
                </c:pt>
                <c:pt idx="9">
                  <c:v>2024:Q2</c:v>
                </c:pt>
                <c:pt idx="10">
                  <c:v>2024:Q3</c:v>
                </c:pt>
                <c:pt idx="11">
                  <c:v>2024:Q4</c:v>
                </c:pt>
                <c:pt idx="12">
                  <c:v>2025:Q1</c:v>
                </c:pt>
                <c:pt idx="13">
                  <c:v>2025:Q2</c:v>
                </c:pt>
                <c:pt idx="14">
                  <c:v>2025:Q3</c:v>
                </c:pt>
                <c:pt idx="15">
                  <c:v>2025:Q4</c:v>
                </c:pt>
                <c:pt idx="16">
                  <c:v>2026:Q1</c:v>
                </c:pt>
              </c:strCache>
            </c:strRef>
          </c:cat>
          <c:val>
            <c:numRef>
              <c:f>'Chart 5'!$O$3:$O$19</c:f>
              <c:numCache>
                <c:formatCode>General</c:formatCode>
                <c:ptCount val="17"/>
                <c:pt idx="0">
                  <c:v>0</c:v>
                </c:pt>
                <c:pt idx="1">
                  <c:v>0.01</c:v>
                </c:pt>
                <c:pt idx="2">
                  <c:v>0.01</c:v>
                </c:pt>
                <c:pt idx="3">
                  <c:v>0</c:v>
                </c:pt>
                <c:pt idx="4">
                  <c:v>0.05</c:v>
                </c:pt>
                <c:pt idx="5">
                  <c:v>0.02</c:v>
                </c:pt>
                <c:pt idx="6">
                  <c:v>0.03</c:v>
                </c:pt>
                <c:pt idx="7">
                  <c:v>0.05</c:v>
                </c:pt>
                <c:pt idx="8">
                  <c:v>0.03</c:v>
                </c:pt>
                <c:pt idx="9">
                  <c:v>0.05</c:v>
                </c:pt>
                <c:pt idx="10">
                  <c:v>0.04</c:v>
                </c:pt>
                <c:pt idx="11">
                  <c:v>0.04</c:v>
                </c:pt>
                <c:pt idx="12">
                  <c:v>0.01</c:v>
                </c:pt>
                <c:pt idx="13">
                  <c:v>0.05</c:v>
                </c:pt>
                <c:pt idx="14">
                  <c:v>0.01</c:v>
                </c:pt>
                <c:pt idx="15">
                  <c:v>0.03</c:v>
                </c:pt>
                <c:pt idx="16">
                  <c:v>0.03</c:v>
                </c:pt>
              </c:numCache>
            </c:numRef>
          </c:val>
          <c:extLst>
            <c:ext xmlns:c16="http://schemas.microsoft.com/office/drawing/2014/chart" uri="{C3380CC4-5D6E-409C-BE32-E72D297353CC}">
              <c16:uniqueId val="{00000003-48A7-413B-A5EE-F5E825F83B76}"/>
            </c:ext>
          </c:extLst>
        </c:ser>
        <c:ser>
          <c:idx val="0"/>
          <c:order val="4"/>
          <c:tx>
            <c:strRef>
              <c:f>'Chart 5'!$N$2</c:f>
              <c:strCache>
                <c:ptCount val="1"/>
                <c:pt idx="0">
                  <c:v>Capex - software</c:v>
                </c:pt>
              </c:strCache>
            </c:strRef>
          </c:tx>
          <c:spPr>
            <a:solidFill>
              <a:schemeClr val="tx2">
                <a:lumMod val="50000"/>
                <a:lumOff val="50000"/>
              </a:schemeClr>
            </a:solidFill>
            <a:ln w="9525">
              <a:noFill/>
            </a:ln>
          </c:spPr>
          <c:invertIfNegative val="0"/>
          <c:cat>
            <c:strRef>
              <c:f>'Chart 5'!$M$3:$M$19</c:f>
              <c:strCache>
                <c:ptCount val="17"/>
                <c:pt idx="0">
                  <c:v>2022:Q1</c:v>
                </c:pt>
                <c:pt idx="1">
                  <c:v>2022:Q2</c:v>
                </c:pt>
                <c:pt idx="2">
                  <c:v>2022:Q3</c:v>
                </c:pt>
                <c:pt idx="3">
                  <c:v>2022:Q4</c:v>
                </c:pt>
                <c:pt idx="4">
                  <c:v>2023:Q1</c:v>
                </c:pt>
                <c:pt idx="5">
                  <c:v>2023:Q2</c:v>
                </c:pt>
                <c:pt idx="6">
                  <c:v>2023:Q3</c:v>
                </c:pt>
                <c:pt idx="7">
                  <c:v>2023:Q4</c:v>
                </c:pt>
                <c:pt idx="8">
                  <c:v>2024:Q1</c:v>
                </c:pt>
                <c:pt idx="9">
                  <c:v>2024:Q2</c:v>
                </c:pt>
                <c:pt idx="10">
                  <c:v>2024:Q3</c:v>
                </c:pt>
                <c:pt idx="11">
                  <c:v>2024:Q4</c:v>
                </c:pt>
                <c:pt idx="12">
                  <c:v>2025:Q1</c:v>
                </c:pt>
                <c:pt idx="13">
                  <c:v>2025:Q2</c:v>
                </c:pt>
                <c:pt idx="14">
                  <c:v>2025:Q3</c:v>
                </c:pt>
                <c:pt idx="15">
                  <c:v>2025:Q4</c:v>
                </c:pt>
                <c:pt idx="16">
                  <c:v>2026:Q1</c:v>
                </c:pt>
              </c:strCache>
            </c:strRef>
          </c:cat>
          <c:val>
            <c:numRef>
              <c:f>'Chart 5'!$N$3:$N$19</c:f>
              <c:numCache>
                <c:formatCode>General</c:formatCode>
                <c:ptCount val="17"/>
                <c:pt idx="0">
                  <c:v>0.46</c:v>
                </c:pt>
                <c:pt idx="1">
                  <c:v>0.31</c:v>
                </c:pt>
                <c:pt idx="2">
                  <c:v>0.21</c:v>
                </c:pt>
                <c:pt idx="3">
                  <c:v>0.3</c:v>
                </c:pt>
                <c:pt idx="4">
                  <c:v>0.05</c:v>
                </c:pt>
                <c:pt idx="5">
                  <c:v>0.09</c:v>
                </c:pt>
                <c:pt idx="6">
                  <c:v>0.14000000000000001</c:v>
                </c:pt>
                <c:pt idx="7">
                  <c:v>0.22</c:v>
                </c:pt>
                <c:pt idx="8">
                  <c:v>0.24</c:v>
                </c:pt>
                <c:pt idx="9">
                  <c:v>0.09</c:v>
                </c:pt>
                <c:pt idx="10">
                  <c:v>0.06</c:v>
                </c:pt>
                <c:pt idx="11">
                  <c:v>7.0000000000000007E-2</c:v>
                </c:pt>
                <c:pt idx="12">
                  <c:v>0.42</c:v>
                </c:pt>
                <c:pt idx="13">
                  <c:v>0.59</c:v>
                </c:pt>
                <c:pt idx="14">
                  <c:v>0.09</c:v>
                </c:pt>
                <c:pt idx="15">
                  <c:v>0.12</c:v>
                </c:pt>
                <c:pt idx="16">
                  <c:v>0.53</c:v>
                </c:pt>
              </c:numCache>
            </c:numRef>
          </c:val>
          <c:extLst>
            <c:ext xmlns:c16="http://schemas.microsoft.com/office/drawing/2014/chart" uri="{C3380CC4-5D6E-409C-BE32-E72D297353CC}">
              <c16:uniqueId val="{00000004-48A7-413B-A5EE-F5E825F83B76}"/>
            </c:ext>
          </c:extLst>
        </c:ser>
        <c:dLbls>
          <c:showLegendKey val="0"/>
          <c:showVal val="0"/>
          <c:showCatName val="0"/>
          <c:showSerName val="0"/>
          <c:showPercent val="0"/>
          <c:showBubbleSize val="0"/>
        </c:dLbls>
        <c:gapWidth val="45"/>
        <c:overlap val="100"/>
        <c:axId val="50010001"/>
        <c:axId val="50010002"/>
      </c:barChart>
      <c:lineChart>
        <c:grouping val="standard"/>
        <c:varyColors val="0"/>
        <c:ser>
          <c:idx val="5"/>
          <c:order val="5"/>
          <c:tx>
            <c:v>Total contribution</c:v>
          </c:tx>
          <c:spPr>
            <a:ln w="25400">
              <a:solidFill>
                <a:schemeClr val="accent1"/>
              </a:solidFill>
            </a:ln>
          </c:spPr>
          <c:marker>
            <c:symbol val="circle"/>
            <c:size val="4"/>
            <c:spPr>
              <a:solidFill>
                <a:schemeClr val="accent1"/>
              </a:solidFill>
              <a:ln>
                <a:noFill/>
              </a:ln>
            </c:spPr>
          </c:marker>
          <c:cat>
            <c:numRef>
              <c:f>'Chart 5'!$H$5:$H$21</c:f>
              <c:numCache>
                <c:formatCode>General</c:formatCode>
                <c:ptCount val="17"/>
              </c:numCache>
            </c:numRef>
          </c:cat>
          <c:val>
            <c:numRef>
              <c:f>'Chart 5'!$S$3:$S$19</c:f>
              <c:numCache>
                <c:formatCode>General</c:formatCode>
                <c:ptCount val="17"/>
                <c:pt idx="0">
                  <c:v>0.41000000000000003</c:v>
                </c:pt>
                <c:pt idx="1">
                  <c:v>0.33</c:v>
                </c:pt>
                <c:pt idx="2">
                  <c:v>0.31000000000000005</c:v>
                </c:pt>
                <c:pt idx="3">
                  <c:v>0.31</c:v>
                </c:pt>
                <c:pt idx="4">
                  <c:v>0.21000000000000005</c:v>
                </c:pt>
                <c:pt idx="5">
                  <c:v>0.16</c:v>
                </c:pt>
                <c:pt idx="6">
                  <c:v>0.27</c:v>
                </c:pt>
                <c:pt idx="7">
                  <c:v>0.45</c:v>
                </c:pt>
                <c:pt idx="8">
                  <c:v>0.26</c:v>
                </c:pt>
                <c:pt idx="9">
                  <c:v>0.18000000000000002</c:v>
                </c:pt>
                <c:pt idx="10">
                  <c:v>0.12</c:v>
                </c:pt>
                <c:pt idx="11">
                  <c:v>0.16</c:v>
                </c:pt>
                <c:pt idx="12">
                  <c:v>0.5</c:v>
                </c:pt>
                <c:pt idx="13">
                  <c:v>1.01</c:v>
                </c:pt>
                <c:pt idx="14">
                  <c:v>0.42000000000000004</c:v>
                </c:pt>
                <c:pt idx="15">
                  <c:v>0.14000000000000001</c:v>
                </c:pt>
                <c:pt idx="16">
                  <c:v>0.7300000000000002</c:v>
                </c:pt>
              </c:numCache>
            </c:numRef>
          </c:val>
          <c:smooth val="0"/>
          <c:extLst>
            <c:ext xmlns:c16="http://schemas.microsoft.com/office/drawing/2014/chart" uri="{C3380CC4-5D6E-409C-BE32-E72D297353CC}">
              <c16:uniqueId val="{00000005-48A7-413B-A5EE-F5E825F83B76}"/>
            </c:ext>
          </c:extLst>
        </c:ser>
        <c:dLbls>
          <c:showLegendKey val="0"/>
          <c:showVal val="0"/>
          <c:showCatName val="0"/>
          <c:showSerName val="0"/>
          <c:showPercent val="0"/>
          <c:showBubbleSize val="0"/>
        </c:dLbls>
        <c:marker val="1"/>
        <c:smooth val="0"/>
        <c:axId val="50010001"/>
        <c:axId val="50010002"/>
      </c:lineChart>
      <c:dateAx>
        <c:axId val="50010001"/>
        <c:scaling>
          <c:orientation val="minMax"/>
        </c:scaling>
        <c:delete val="0"/>
        <c:axPos val="b"/>
        <c:numFmt formatCode="General" sourceLinked="1"/>
        <c:majorTickMark val="out"/>
        <c:minorTickMark val="none"/>
        <c:tickLblPos val="low"/>
        <c:spPr>
          <a:ln>
            <a:solidFill>
              <a:schemeClr val="bg1">
                <a:lumMod val="50000"/>
              </a:schemeClr>
            </a:solidFill>
          </a:ln>
        </c:spPr>
        <c:crossAx val="50010002"/>
        <c:crosses val="autoZero"/>
        <c:auto val="0"/>
        <c:lblOffset val="100"/>
        <c:baseTimeUnit val="days"/>
        <c:majorUnit val="4"/>
      </c:dateAx>
      <c:valAx>
        <c:axId val="50010002"/>
        <c:scaling>
          <c:orientation val="minMax"/>
          <c:max val="2"/>
          <c:min val="-1"/>
        </c:scaling>
        <c:delete val="0"/>
        <c:axPos val="l"/>
        <c:title>
          <c:tx>
            <c:rich>
              <a:bodyPr/>
              <a:lstStyle/>
              <a:p>
                <a:pPr>
                  <a:defRPr>
                    <a:solidFill>
                      <a:schemeClr val="bg1">
                        <a:lumMod val="50000"/>
                      </a:schemeClr>
                    </a:solidFill>
                  </a:defRPr>
                </a:pPr>
                <a:r>
                  <a:rPr lang="en-US">
                    <a:solidFill>
                      <a:schemeClr val="bg1">
                        <a:lumMod val="50000"/>
                      </a:schemeClr>
                    </a:solidFill>
                  </a:rPr>
                  <a:t>Percentage points</a:t>
                </a:r>
              </a:p>
            </c:rich>
          </c:tx>
          <c:layout>
            <c:manualLayout>
              <c:xMode val="edge"/>
              <c:yMode val="edge"/>
              <c:x val="1.4050412409844558E-2"/>
              <c:y val="0.32028212025908687"/>
            </c:manualLayout>
          </c:layout>
          <c:overlay val="0"/>
        </c:title>
        <c:numFmt formatCode="0.0" sourceLinked="0"/>
        <c:majorTickMark val="out"/>
        <c:minorTickMark val="none"/>
        <c:tickLblPos val="nextTo"/>
        <c:spPr>
          <a:ln>
            <a:solidFill>
              <a:schemeClr val="bg1">
                <a:lumMod val="50000"/>
              </a:schemeClr>
            </a:solidFill>
          </a:ln>
        </c:spPr>
        <c:txPr>
          <a:bodyPr/>
          <a:lstStyle/>
          <a:p>
            <a:pPr>
              <a:defRPr>
                <a:solidFill>
                  <a:schemeClr val="bg1">
                    <a:lumMod val="50000"/>
                  </a:schemeClr>
                </a:solidFill>
              </a:defRPr>
            </a:pPr>
            <a:endParaRPr lang="en-US"/>
          </a:p>
        </c:txPr>
        <c:crossAx val="50010001"/>
        <c:crosses val="autoZero"/>
        <c:crossBetween val="between"/>
        <c:majorUnit val="0.5"/>
      </c:valAx>
      <c:spPr>
        <a:solidFill>
          <a:srgbClr val="FFFFFF"/>
        </a:solidFill>
        <a:ln>
          <a:noFill/>
        </a:ln>
      </c:spPr>
    </c:plotArea>
    <c:legend>
      <c:legendPos val="b"/>
      <c:layout>
        <c:manualLayout>
          <c:xMode val="edge"/>
          <c:yMode val="edge"/>
          <c:x val="7.5034753236868618E-2"/>
          <c:y val="0.86401925852603778"/>
          <c:w val="0.90005914413109633"/>
          <c:h val="0.13111021027287623"/>
        </c:manualLayout>
      </c:layout>
      <c:overlay val="0"/>
      <c:txPr>
        <a:bodyPr/>
        <a:lstStyle/>
        <a:p>
          <a:pPr>
            <a:defRPr sz="900" baseline="0"/>
          </a:pPr>
          <a:endParaRPr lang="en-US"/>
        </a:p>
      </c:txPr>
    </c:legend>
    <c:plotVisOnly val="1"/>
    <c:dispBlanksAs val="gap"/>
    <c:showDLblsOverMax val="0"/>
  </c:chart>
  <c:spPr>
    <a:solidFill>
      <a:srgbClr val="FFFFFF"/>
    </a:solid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6'!$P$3</c:f>
              <c:strCache>
                <c:ptCount val="1"/>
                <c:pt idx="0">
                  <c:v>Oil, gas and consumable fuels</c:v>
                </c:pt>
              </c:strCache>
            </c:strRef>
          </c:tx>
          <c:spPr>
            <a:ln w="28575" cap="rnd">
              <a:solidFill>
                <a:schemeClr val="accent1"/>
              </a:solidFill>
              <a:round/>
            </a:ln>
            <a:effectLst/>
          </c:spPr>
          <c:marker>
            <c:symbol val="none"/>
          </c:marker>
          <c:cat>
            <c:strRef>
              <c:f>'Chart 6'!$Q$2:$FI$2</c:f>
              <c:strCache>
                <c:ptCount val="149"/>
                <c:pt idx="0">
                  <c:v>1989Q3</c:v>
                </c:pt>
                <c:pt idx="1">
                  <c:v>1989Q4</c:v>
                </c:pt>
                <c:pt idx="2">
                  <c:v>1990Q1</c:v>
                </c:pt>
                <c:pt idx="3">
                  <c:v>1990Q2</c:v>
                </c:pt>
                <c:pt idx="4">
                  <c:v>1990Q3</c:v>
                </c:pt>
                <c:pt idx="5">
                  <c:v>1990Q4</c:v>
                </c:pt>
                <c:pt idx="6">
                  <c:v>1991Q1</c:v>
                </c:pt>
                <c:pt idx="7">
                  <c:v>1991Q2</c:v>
                </c:pt>
                <c:pt idx="8">
                  <c:v>1991Q3</c:v>
                </c:pt>
                <c:pt idx="9">
                  <c:v>1991Q4</c:v>
                </c:pt>
                <c:pt idx="10">
                  <c:v>1992Q1</c:v>
                </c:pt>
                <c:pt idx="11">
                  <c:v>1992Q2</c:v>
                </c:pt>
                <c:pt idx="12">
                  <c:v>1992Q3</c:v>
                </c:pt>
                <c:pt idx="13">
                  <c:v>1992Q4</c:v>
                </c:pt>
                <c:pt idx="14">
                  <c:v>1993Q1</c:v>
                </c:pt>
                <c:pt idx="15">
                  <c:v>1993Q2</c:v>
                </c:pt>
                <c:pt idx="16">
                  <c:v>1993Q3</c:v>
                </c:pt>
                <c:pt idx="17">
                  <c:v>1993Q4</c:v>
                </c:pt>
                <c:pt idx="18">
                  <c:v>1994Q1</c:v>
                </c:pt>
                <c:pt idx="19">
                  <c:v>1994Q2</c:v>
                </c:pt>
                <c:pt idx="20">
                  <c:v>1994Q3</c:v>
                </c:pt>
                <c:pt idx="21">
                  <c:v>1994Q4</c:v>
                </c:pt>
                <c:pt idx="22">
                  <c:v>1995Q1</c:v>
                </c:pt>
                <c:pt idx="23">
                  <c:v>1995Q2</c:v>
                </c:pt>
                <c:pt idx="24">
                  <c:v>1995Q3</c:v>
                </c:pt>
                <c:pt idx="25">
                  <c:v>1995Q4</c:v>
                </c:pt>
                <c:pt idx="26">
                  <c:v>1996Q1</c:v>
                </c:pt>
                <c:pt idx="27">
                  <c:v>1996Q2</c:v>
                </c:pt>
                <c:pt idx="28">
                  <c:v>1996Q3</c:v>
                </c:pt>
                <c:pt idx="29">
                  <c:v>1996Q4</c:v>
                </c:pt>
                <c:pt idx="30">
                  <c:v>1997Q1</c:v>
                </c:pt>
                <c:pt idx="31">
                  <c:v>1997Q2</c:v>
                </c:pt>
                <c:pt idx="32">
                  <c:v>1997Q3</c:v>
                </c:pt>
                <c:pt idx="33">
                  <c:v>1997Q4</c:v>
                </c:pt>
                <c:pt idx="34">
                  <c:v>1998Q1</c:v>
                </c:pt>
                <c:pt idx="35">
                  <c:v>1998Q2</c:v>
                </c:pt>
                <c:pt idx="36">
                  <c:v>1998Q3</c:v>
                </c:pt>
                <c:pt idx="37">
                  <c:v>1998Q4</c:v>
                </c:pt>
                <c:pt idx="38">
                  <c:v>1999Q1</c:v>
                </c:pt>
                <c:pt idx="39">
                  <c:v>1999Q2</c:v>
                </c:pt>
                <c:pt idx="40">
                  <c:v>1999Q3</c:v>
                </c:pt>
                <c:pt idx="41">
                  <c:v>1999Q4</c:v>
                </c:pt>
                <c:pt idx="42">
                  <c:v>2000Q1</c:v>
                </c:pt>
                <c:pt idx="43">
                  <c:v>2000Q2</c:v>
                </c:pt>
                <c:pt idx="44">
                  <c:v>2000Q3</c:v>
                </c:pt>
                <c:pt idx="45">
                  <c:v>2000Q4</c:v>
                </c:pt>
                <c:pt idx="46">
                  <c:v>2001Q1</c:v>
                </c:pt>
                <c:pt idx="47">
                  <c:v>2001Q2</c:v>
                </c:pt>
                <c:pt idx="48">
                  <c:v>2001Q3</c:v>
                </c:pt>
                <c:pt idx="49">
                  <c:v>2001Q4</c:v>
                </c:pt>
                <c:pt idx="50">
                  <c:v>2002Q1</c:v>
                </c:pt>
                <c:pt idx="51">
                  <c:v>2002Q2</c:v>
                </c:pt>
                <c:pt idx="52">
                  <c:v>2002Q3</c:v>
                </c:pt>
                <c:pt idx="53">
                  <c:v>2002Q4</c:v>
                </c:pt>
                <c:pt idx="54">
                  <c:v>2003Q1</c:v>
                </c:pt>
                <c:pt idx="55">
                  <c:v>2003Q2</c:v>
                </c:pt>
                <c:pt idx="56">
                  <c:v>2003Q3</c:v>
                </c:pt>
                <c:pt idx="57">
                  <c:v>2003Q4</c:v>
                </c:pt>
                <c:pt idx="58">
                  <c:v>2004Q1</c:v>
                </c:pt>
                <c:pt idx="59">
                  <c:v>2004Q2</c:v>
                </c:pt>
                <c:pt idx="60">
                  <c:v>2004Q3</c:v>
                </c:pt>
                <c:pt idx="61">
                  <c:v>2004Q4</c:v>
                </c:pt>
                <c:pt idx="62">
                  <c:v>2005Q1</c:v>
                </c:pt>
                <c:pt idx="63">
                  <c:v>2005Q2</c:v>
                </c:pt>
                <c:pt idx="64">
                  <c:v>2005Q3</c:v>
                </c:pt>
                <c:pt idx="65">
                  <c:v>2005Q4</c:v>
                </c:pt>
                <c:pt idx="66">
                  <c:v>2006Q1</c:v>
                </c:pt>
                <c:pt idx="67">
                  <c:v>2006Q2</c:v>
                </c:pt>
                <c:pt idx="68">
                  <c:v>2006Q3</c:v>
                </c:pt>
                <c:pt idx="69">
                  <c:v>2006Q4</c:v>
                </c:pt>
                <c:pt idx="70">
                  <c:v>2007Q1</c:v>
                </c:pt>
                <c:pt idx="71">
                  <c:v>2007Q2</c:v>
                </c:pt>
                <c:pt idx="72">
                  <c:v>2007Q3</c:v>
                </c:pt>
                <c:pt idx="73">
                  <c:v>2007Q4</c:v>
                </c:pt>
                <c:pt idx="74">
                  <c:v>2008Q1</c:v>
                </c:pt>
                <c:pt idx="75">
                  <c:v>2008Q2</c:v>
                </c:pt>
                <c:pt idx="76">
                  <c:v>2008Q3</c:v>
                </c:pt>
                <c:pt idx="77">
                  <c:v>2008Q4</c:v>
                </c:pt>
                <c:pt idx="78">
                  <c:v>2009Q1</c:v>
                </c:pt>
                <c:pt idx="79">
                  <c:v>2009Q2</c:v>
                </c:pt>
                <c:pt idx="80">
                  <c:v>2009Q3</c:v>
                </c:pt>
                <c:pt idx="81">
                  <c:v>2009Q4</c:v>
                </c:pt>
                <c:pt idx="82">
                  <c:v>2010Q1</c:v>
                </c:pt>
                <c:pt idx="83">
                  <c:v>2010Q2</c:v>
                </c:pt>
                <c:pt idx="84">
                  <c:v>2010Q3</c:v>
                </c:pt>
                <c:pt idx="85">
                  <c:v>2010Q4</c:v>
                </c:pt>
                <c:pt idx="86">
                  <c:v>2011Q1</c:v>
                </c:pt>
                <c:pt idx="87">
                  <c:v>2011Q2</c:v>
                </c:pt>
                <c:pt idx="88">
                  <c:v>2011Q3</c:v>
                </c:pt>
                <c:pt idx="89">
                  <c:v>2011Q4</c:v>
                </c:pt>
                <c:pt idx="90">
                  <c:v>2012Q1</c:v>
                </c:pt>
                <c:pt idx="91">
                  <c:v>2012Q2</c:v>
                </c:pt>
                <c:pt idx="92">
                  <c:v>2012Q3</c:v>
                </c:pt>
                <c:pt idx="93">
                  <c:v>2012Q4</c:v>
                </c:pt>
                <c:pt idx="94">
                  <c:v>2013Q1</c:v>
                </c:pt>
                <c:pt idx="95">
                  <c:v>2013Q2</c:v>
                </c:pt>
                <c:pt idx="96">
                  <c:v>2013Q3</c:v>
                </c:pt>
                <c:pt idx="97">
                  <c:v>2013Q4</c:v>
                </c:pt>
                <c:pt idx="98">
                  <c:v>2014Q1</c:v>
                </c:pt>
                <c:pt idx="99">
                  <c:v>2014Q2</c:v>
                </c:pt>
                <c:pt idx="100">
                  <c:v>2014Q3</c:v>
                </c:pt>
                <c:pt idx="101">
                  <c:v>2014Q4</c:v>
                </c:pt>
                <c:pt idx="102">
                  <c:v>2015Q1</c:v>
                </c:pt>
                <c:pt idx="103">
                  <c:v>2015Q2</c:v>
                </c:pt>
                <c:pt idx="104">
                  <c:v>2015Q3</c:v>
                </c:pt>
                <c:pt idx="105">
                  <c:v>2015Q4</c:v>
                </c:pt>
                <c:pt idx="106">
                  <c:v>2016Q1</c:v>
                </c:pt>
                <c:pt idx="107">
                  <c:v>2016Q2</c:v>
                </c:pt>
                <c:pt idx="108">
                  <c:v>2016Q3</c:v>
                </c:pt>
                <c:pt idx="109">
                  <c:v>2016Q4</c:v>
                </c:pt>
                <c:pt idx="110">
                  <c:v>2017Q1</c:v>
                </c:pt>
                <c:pt idx="111">
                  <c:v>2017Q2</c:v>
                </c:pt>
                <c:pt idx="112">
                  <c:v>2017Q3</c:v>
                </c:pt>
                <c:pt idx="113">
                  <c:v>2017Q4</c:v>
                </c:pt>
                <c:pt idx="114">
                  <c:v>2018Q1</c:v>
                </c:pt>
                <c:pt idx="115">
                  <c:v>2018Q2</c:v>
                </c:pt>
                <c:pt idx="116">
                  <c:v>2018Q3</c:v>
                </c:pt>
                <c:pt idx="117">
                  <c:v>2018Q4</c:v>
                </c:pt>
                <c:pt idx="118">
                  <c:v>2019Q1</c:v>
                </c:pt>
                <c:pt idx="119">
                  <c:v>2019Q2</c:v>
                </c:pt>
                <c:pt idx="120">
                  <c:v>2019Q3</c:v>
                </c:pt>
                <c:pt idx="121">
                  <c:v>2019Q4</c:v>
                </c:pt>
                <c:pt idx="122">
                  <c:v>2020Q1</c:v>
                </c:pt>
                <c:pt idx="123">
                  <c:v>2020Q2</c:v>
                </c:pt>
                <c:pt idx="124">
                  <c:v>2020Q3</c:v>
                </c:pt>
                <c:pt idx="125">
                  <c:v>2020Q4</c:v>
                </c:pt>
                <c:pt idx="126">
                  <c:v>2021Q1</c:v>
                </c:pt>
                <c:pt idx="127">
                  <c:v>2021Q2</c:v>
                </c:pt>
                <c:pt idx="128">
                  <c:v>2021Q3</c:v>
                </c:pt>
                <c:pt idx="129">
                  <c:v>2021Q4</c:v>
                </c:pt>
                <c:pt idx="130">
                  <c:v>2022Q1</c:v>
                </c:pt>
                <c:pt idx="131">
                  <c:v>2022Q2</c:v>
                </c:pt>
                <c:pt idx="132">
                  <c:v>2022Q3</c:v>
                </c:pt>
                <c:pt idx="133">
                  <c:v>2022Q4</c:v>
                </c:pt>
                <c:pt idx="134">
                  <c:v>2023Q1</c:v>
                </c:pt>
                <c:pt idx="135">
                  <c:v>2023Q2</c:v>
                </c:pt>
                <c:pt idx="136">
                  <c:v>2023Q3</c:v>
                </c:pt>
                <c:pt idx="137">
                  <c:v>2023Q4</c:v>
                </c:pt>
                <c:pt idx="138">
                  <c:v>2024Q1</c:v>
                </c:pt>
                <c:pt idx="139">
                  <c:v>2024Q2</c:v>
                </c:pt>
                <c:pt idx="140">
                  <c:v>2024Q3</c:v>
                </c:pt>
                <c:pt idx="141">
                  <c:v>2024Q4</c:v>
                </c:pt>
                <c:pt idx="142">
                  <c:v>2025Q1</c:v>
                </c:pt>
                <c:pt idx="143">
                  <c:v>2025Q2</c:v>
                </c:pt>
                <c:pt idx="144">
                  <c:v>2025Q3</c:v>
                </c:pt>
                <c:pt idx="145">
                  <c:v>2025Q4</c:v>
                </c:pt>
                <c:pt idx="146">
                  <c:v>2026Q1</c:v>
                </c:pt>
                <c:pt idx="147">
                  <c:v>2026Q2</c:v>
                </c:pt>
                <c:pt idx="148">
                  <c:v>2026Q3</c:v>
                </c:pt>
              </c:strCache>
            </c:strRef>
          </c:cat>
          <c:val>
            <c:numRef>
              <c:f>'Chart 6'!$Q$3:$FI$3</c:f>
              <c:numCache>
                <c:formatCode>General</c:formatCode>
                <c:ptCount val="149"/>
                <c:pt idx="0">
                  <c:v>10.64686</c:v>
                </c:pt>
                <c:pt idx="1">
                  <c:v>11.03847</c:v>
                </c:pt>
                <c:pt idx="2">
                  <c:v>11.77941</c:v>
                </c:pt>
                <c:pt idx="3">
                  <c:v>11.333589999999999</c:v>
                </c:pt>
                <c:pt idx="4">
                  <c:v>12.625959999999999</c:v>
                </c:pt>
                <c:pt idx="5">
                  <c:v>12.61783</c:v>
                </c:pt>
                <c:pt idx="6">
                  <c:v>11.500719999999999</c:v>
                </c:pt>
                <c:pt idx="7">
                  <c:v>11.13828</c:v>
                </c:pt>
                <c:pt idx="8">
                  <c:v>10.816990000000001</c:v>
                </c:pt>
                <c:pt idx="9">
                  <c:v>10.516080000000001</c:v>
                </c:pt>
                <c:pt idx="10">
                  <c:v>9.1863130000000002</c:v>
                </c:pt>
                <c:pt idx="11">
                  <c:v>9.5916929999999994</c:v>
                </c:pt>
                <c:pt idx="12">
                  <c:v>9.7911619999999999</c:v>
                </c:pt>
                <c:pt idx="13">
                  <c:v>9.2362669999999998</c:v>
                </c:pt>
                <c:pt idx="14">
                  <c:v>9.159618</c:v>
                </c:pt>
                <c:pt idx="15">
                  <c:v>9.7238679999999995</c:v>
                </c:pt>
                <c:pt idx="16">
                  <c:v>9.534205</c:v>
                </c:pt>
                <c:pt idx="17">
                  <c:v>9.4180869999999999</c:v>
                </c:pt>
                <c:pt idx="18">
                  <c:v>9.3830770000000001</c:v>
                </c:pt>
                <c:pt idx="19">
                  <c:v>9.5168210000000002</c:v>
                </c:pt>
                <c:pt idx="20">
                  <c:v>9.2584599999999995</c:v>
                </c:pt>
                <c:pt idx="21">
                  <c:v>9.2693670000000008</c:v>
                </c:pt>
                <c:pt idx="22">
                  <c:v>9.1013730000000006</c:v>
                </c:pt>
                <c:pt idx="23">
                  <c:v>9.0165760000000006</c:v>
                </c:pt>
                <c:pt idx="24">
                  <c:v>8.3418890000000001</c:v>
                </c:pt>
                <c:pt idx="25">
                  <c:v>8.1717049999999993</c:v>
                </c:pt>
                <c:pt idx="26">
                  <c:v>8.1317830000000004</c:v>
                </c:pt>
                <c:pt idx="27">
                  <c:v>8.1813669999999998</c:v>
                </c:pt>
                <c:pt idx="28">
                  <c:v>8.1977620000000009</c:v>
                </c:pt>
                <c:pt idx="29">
                  <c:v>8.1994790000000002</c:v>
                </c:pt>
                <c:pt idx="30">
                  <c:v>8.0701599999999996</c:v>
                </c:pt>
                <c:pt idx="31">
                  <c:v>8.1096599999999999</c:v>
                </c:pt>
                <c:pt idx="32">
                  <c:v>7.9684840000000001</c:v>
                </c:pt>
                <c:pt idx="33">
                  <c:v>7.7972429999999999</c:v>
                </c:pt>
                <c:pt idx="34">
                  <c:v>7.0190919999999997</c:v>
                </c:pt>
                <c:pt idx="35">
                  <c:v>6.9021319999999999</c:v>
                </c:pt>
                <c:pt idx="36">
                  <c:v>6.5217460000000003</c:v>
                </c:pt>
                <c:pt idx="37">
                  <c:v>6.426736</c:v>
                </c:pt>
                <c:pt idx="38">
                  <c:v>4.9245010000000002</c:v>
                </c:pt>
                <c:pt idx="39">
                  <c:v>5.4808830000000004</c:v>
                </c:pt>
                <c:pt idx="40">
                  <c:v>5.6968690000000004</c:v>
                </c:pt>
                <c:pt idx="41">
                  <c:v>5.3954579999999996</c:v>
                </c:pt>
                <c:pt idx="42">
                  <c:v>4.9605509999999997</c:v>
                </c:pt>
                <c:pt idx="43">
                  <c:v>4.9787679999999996</c:v>
                </c:pt>
                <c:pt idx="44">
                  <c:v>4.818098</c:v>
                </c:pt>
                <c:pt idx="45">
                  <c:v>5.4986579999999998</c:v>
                </c:pt>
                <c:pt idx="46">
                  <c:v>5.6064280000000002</c:v>
                </c:pt>
                <c:pt idx="47">
                  <c:v>5.9930180000000002</c:v>
                </c:pt>
                <c:pt idx="48">
                  <c:v>5.9308969999999999</c:v>
                </c:pt>
                <c:pt idx="49">
                  <c:v>5.7947090000000001</c:v>
                </c:pt>
                <c:pt idx="50">
                  <c:v>5.8027709999999999</c:v>
                </c:pt>
                <c:pt idx="51">
                  <c:v>6.2531420000000004</c:v>
                </c:pt>
                <c:pt idx="52">
                  <c:v>5.5074969999999999</c:v>
                </c:pt>
                <c:pt idx="53">
                  <c:v>5.1207690000000001</c:v>
                </c:pt>
                <c:pt idx="54">
                  <c:v>5.2244960000000003</c:v>
                </c:pt>
                <c:pt idx="55">
                  <c:v>5.064603</c:v>
                </c:pt>
                <c:pt idx="56">
                  <c:v>4.8587769999999999</c:v>
                </c:pt>
                <c:pt idx="57">
                  <c:v>4.7853389999999996</c:v>
                </c:pt>
                <c:pt idx="58">
                  <c:v>4.9987769999999996</c:v>
                </c:pt>
                <c:pt idx="59">
                  <c:v>5.4674180000000003</c:v>
                </c:pt>
                <c:pt idx="60">
                  <c:v>6.033175</c:v>
                </c:pt>
                <c:pt idx="61">
                  <c:v>6.3050610000000002</c:v>
                </c:pt>
                <c:pt idx="62">
                  <c:v>6.979209</c:v>
                </c:pt>
                <c:pt idx="63">
                  <c:v>7.3749640000000003</c:v>
                </c:pt>
                <c:pt idx="64">
                  <c:v>7.9432919999999996</c:v>
                </c:pt>
                <c:pt idx="65">
                  <c:v>7.8129780000000002</c:v>
                </c:pt>
                <c:pt idx="66">
                  <c:v>7.8542630000000004</c:v>
                </c:pt>
                <c:pt idx="67">
                  <c:v>7.8529280000000004</c:v>
                </c:pt>
                <c:pt idx="68">
                  <c:v>8.2173510000000007</c:v>
                </c:pt>
                <c:pt idx="69">
                  <c:v>7.9273999999999996</c:v>
                </c:pt>
                <c:pt idx="70">
                  <c:v>7.9520949999999999</c:v>
                </c:pt>
                <c:pt idx="71">
                  <c:v>8.4378899999999994</c:v>
                </c:pt>
                <c:pt idx="72">
                  <c:v>8.9585419999999996</c:v>
                </c:pt>
                <c:pt idx="73">
                  <c:v>9.5932460000000006</c:v>
                </c:pt>
                <c:pt idx="74">
                  <c:v>10.40981</c:v>
                </c:pt>
                <c:pt idx="75">
                  <c:v>11.29566</c:v>
                </c:pt>
                <c:pt idx="76">
                  <c:v>10.85493</c:v>
                </c:pt>
                <c:pt idx="77">
                  <c:v>11.337540000000001</c:v>
                </c:pt>
                <c:pt idx="78">
                  <c:v>12.094849999999999</c:v>
                </c:pt>
                <c:pt idx="79">
                  <c:v>11.05766</c:v>
                </c:pt>
                <c:pt idx="80">
                  <c:v>10.12637</c:v>
                </c:pt>
                <c:pt idx="81">
                  <c:v>10.06892</c:v>
                </c:pt>
                <c:pt idx="82">
                  <c:v>9.4275059999999993</c:v>
                </c:pt>
                <c:pt idx="83">
                  <c:v>9.1443449999999995</c:v>
                </c:pt>
                <c:pt idx="84">
                  <c:v>9.1042470000000009</c:v>
                </c:pt>
                <c:pt idx="85">
                  <c:v>9.4949460000000006</c:v>
                </c:pt>
                <c:pt idx="86">
                  <c:v>10.357659999999999</c:v>
                </c:pt>
                <c:pt idx="87">
                  <c:v>10.383800000000001</c:v>
                </c:pt>
                <c:pt idx="88">
                  <c:v>10.21044</c:v>
                </c:pt>
                <c:pt idx="89">
                  <c:v>10.21598</c:v>
                </c:pt>
                <c:pt idx="90">
                  <c:v>9.9487190000000005</c:v>
                </c:pt>
                <c:pt idx="91">
                  <c:v>9.1567519999999991</c:v>
                </c:pt>
                <c:pt idx="92">
                  <c:v>9.2878849999999993</c:v>
                </c:pt>
                <c:pt idx="93">
                  <c:v>9.2608599999999992</c:v>
                </c:pt>
                <c:pt idx="94">
                  <c:v>9.1587859999999992</c:v>
                </c:pt>
                <c:pt idx="95">
                  <c:v>8.8159620000000007</c:v>
                </c:pt>
                <c:pt idx="96">
                  <c:v>8.6806850000000004</c:v>
                </c:pt>
                <c:pt idx="97">
                  <c:v>8.4782449999999994</c:v>
                </c:pt>
                <c:pt idx="98">
                  <c:v>8.1839659999999999</c:v>
                </c:pt>
                <c:pt idx="99">
                  <c:v>8.5571420000000007</c:v>
                </c:pt>
                <c:pt idx="100">
                  <c:v>8.4081829999999993</c:v>
                </c:pt>
                <c:pt idx="101">
                  <c:v>7.3189529999999996</c:v>
                </c:pt>
                <c:pt idx="102">
                  <c:v>6.8742049999999999</c:v>
                </c:pt>
                <c:pt idx="103">
                  <c:v>6.7651729999999999</c:v>
                </c:pt>
                <c:pt idx="104">
                  <c:v>6.0102830000000003</c:v>
                </c:pt>
                <c:pt idx="105">
                  <c:v>5.8563669999999997</c:v>
                </c:pt>
                <c:pt idx="106">
                  <c:v>5.5967849999999997</c:v>
                </c:pt>
                <c:pt idx="107">
                  <c:v>6.0765950000000002</c:v>
                </c:pt>
                <c:pt idx="108">
                  <c:v>6.0142129999999998</c:v>
                </c:pt>
                <c:pt idx="109">
                  <c:v>6.2363850000000003</c:v>
                </c:pt>
                <c:pt idx="110">
                  <c:v>5.799614</c:v>
                </c:pt>
                <c:pt idx="111">
                  <c:v>5.2438440000000002</c:v>
                </c:pt>
                <c:pt idx="112">
                  <c:v>5.0677440000000002</c:v>
                </c:pt>
                <c:pt idx="113">
                  <c:v>5.1525280000000002</c:v>
                </c:pt>
                <c:pt idx="114">
                  <c:v>5.0105560000000002</c:v>
                </c:pt>
                <c:pt idx="115">
                  <c:v>5.337396</c:v>
                </c:pt>
                <c:pt idx="116">
                  <c:v>5.2690939999999999</c:v>
                </c:pt>
                <c:pt idx="117">
                  <c:v>5.0772320000000004</c:v>
                </c:pt>
                <c:pt idx="118">
                  <c:v>4.9112099999999996</c:v>
                </c:pt>
                <c:pt idx="119">
                  <c:v>4.6623229999999998</c:v>
                </c:pt>
                <c:pt idx="120">
                  <c:v>4.2489980000000003</c:v>
                </c:pt>
                <c:pt idx="121">
                  <c:v>3.9512049999999999</c:v>
                </c:pt>
                <c:pt idx="122">
                  <c:v>3.2712859999999999</c:v>
                </c:pt>
                <c:pt idx="123">
                  <c:v>2.720167</c:v>
                </c:pt>
                <c:pt idx="124">
                  <c:v>2.2501329999999999</c:v>
                </c:pt>
                <c:pt idx="125">
                  <c:v>2.009366</c:v>
                </c:pt>
                <c:pt idx="126">
                  <c:v>2.4589970000000001</c:v>
                </c:pt>
                <c:pt idx="127">
                  <c:v>2.569137</c:v>
                </c:pt>
                <c:pt idx="128">
                  <c:v>2.3249080000000002</c:v>
                </c:pt>
                <c:pt idx="129">
                  <c:v>2.5815839999999999</c:v>
                </c:pt>
                <c:pt idx="130">
                  <c:v>3.261056</c:v>
                </c:pt>
                <c:pt idx="131">
                  <c:v>4.1169950000000002</c:v>
                </c:pt>
                <c:pt idx="132">
                  <c:v>4.0577139999999998</c:v>
                </c:pt>
                <c:pt idx="133">
                  <c:v>4.7956209999999997</c:v>
                </c:pt>
                <c:pt idx="134">
                  <c:v>4.4677949999999997</c:v>
                </c:pt>
                <c:pt idx="135">
                  <c:v>4.0633340000000002</c:v>
                </c:pt>
                <c:pt idx="136">
                  <c:v>3.9884550000000001</c:v>
                </c:pt>
                <c:pt idx="137">
                  <c:v>3.8713479999999998</c:v>
                </c:pt>
                <c:pt idx="138">
                  <c:v>3.4701930000000001</c:v>
                </c:pt>
                <c:pt idx="139">
                  <c:v>3.5888819999999999</c:v>
                </c:pt>
                <c:pt idx="140">
                  <c:v>3.2519629999999999</c:v>
                </c:pt>
                <c:pt idx="141">
                  <c:v>3.0870799999999998</c:v>
                </c:pt>
                <c:pt idx="142">
                  <c:v>3.063167</c:v>
                </c:pt>
                <c:pt idx="143">
                  <c:v>2.9659949999999999</c:v>
                </c:pt>
                <c:pt idx="144">
                  <c:v>2.749663</c:v>
                </c:pt>
                <c:pt idx="145">
                  <c:v>2.622004</c:v>
                </c:pt>
                <c:pt idx="146">
                  <c:v>3.1029610000000001</c:v>
                </c:pt>
                <c:pt idx="147">
                  <c:v>3.0477810000000001</c:v>
                </c:pt>
                <c:pt idx="148">
                  <c:v>2.7680739999999999</c:v>
                </c:pt>
              </c:numCache>
            </c:numRef>
          </c:val>
          <c:smooth val="0"/>
          <c:extLst>
            <c:ext xmlns:c16="http://schemas.microsoft.com/office/drawing/2014/chart" uri="{C3380CC4-5D6E-409C-BE32-E72D297353CC}">
              <c16:uniqueId val="{00000000-630E-48F4-89CE-178C783AA0C6}"/>
            </c:ext>
          </c:extLst>
        </c:ser>
        <c:ser>
          <c:idx val="1"/>
          <c:order val="1"/>
          <c:tx>
            <c:strRef>
              <c:f>'Chart 6'!$P$4</c:f>
              <c:strCache>
                <c:ptCount val="1"/>
                <c:pt idx="0">
                  <c:v>Pharmaceuticals</c:v>
                </c:pt>
              </c:strCache>
            </c:strRef>
          </c:tx>
          <c:spPr>
            <a:ln w="28575" cap="rnd">
              <a:solidFill>
                <a:schemeClr val="accent2"/>
              </a:solidFill>
              <a:round/>
            </a:ln>
            <a:effectLst/>
          </c:spPr>
          <c:marker>
            <c:symbol val="none"/>
          </c:marker>
          <c:cat>
            <c:strRef>
              <c:f>'Chart 6'!$Q$2:$FI$2</c:f>
              <c:strCache>
                <c:ptCount val="149"/>
                <c:pt idx="0">
                  <c:v>1989Q3</c:v>
                </c:pt>
                <c:pt idx="1">
                  <c:v>1989Q4</c:v>
                </c:pt>
                <c:pt idx="2">
                  <c:v>1990Q1</c:v>
                </c:pt>
                <c:pt idx="3">
                  <c:v>1990Q2</c:v>
                </c:pt>
                <c:pt idx="4">
                  <c:v>1990Q3</c:v>
                </c:pt>
                <c:pt idx="5">
                  <c:v>1990Q4</c:v>
                </c:pt>
                <c:pt idx="6">
                  <c:v>1991Q1</c:v>
                </c:pt>
                <c:pt idx="7">
                  <c:v>1991Q2</c:v>
                </c:pt>
                <c:pt idx="8">
                  <c:v>1991Q3</c:v>
                </c:pt>
                <c:pt idx="9">
                  <c:v>1991Q4</c:v>
                </c:pt>
                <c:pt idx="10">
                  <c:v>1992Q1</c:v>
                </c:pt>
                <c:pt idx="11">
                  <c:v>1992Q2</c:v>
                </c:pt>
                <c:pt idx="12">
                  <c:v>1992Q3</c:v>
                </c:pt>
                <c:pt idx="13">
                  <c:v>1992Q4</c:v>
                </c:pt>
                <c:pt idx="14">
                  <c:v>1993Q1</c:v>
                </c:pt>
                <c:pt idx="15">
                  <c:v>1993Q2</c:v>
                </c:pt>
                <c:pt idx="16">
                  <c:v>1993Q3</c:v>
                </c:pt>
                <c:pt idx="17">
                  <c:v>1993Q4</c:v>
                </c:pt>
                <c:pt idx="18">
                  <c:v>1994Q1</c:v>
                </c:pt>
                <c:pt idx="19">
                  <c:v>1994Q2</c:v>
                </c:pt>
                <c:pt idx="20">
                  <c:v>1994Q3</c:v>
                </c:pt>
                <c:pt idx="21">
                  <c:v>1994Q4</c:v>
                </c:pt>
                <c:pt idx="22">
                  <c:v>1995Q1</c:v>
                </c:pt>
                <c:pt idx="23">
                  <c:v>1995Q2</c:v>
                </c:pt>
                <c:pt idx="24">
                  <c:v>1995Q3</c:v>
                </c:pt>
                <c:pt idx="25">
                  <c:v>1995Q4</c:v>
                </c:pt>
                <c:pt idx="26">
                  <c:v>1996Q1</c:v>
                </c:pt>
                <c:pt idx="27">
                  <c:v>1996Q2</c:v>
                </c:pt>
                <c:pt idx="28">
                  <c:v>1996Q3</c:v>
                </c:pt>
                <c:pt idx="29">
                  <c:v>1996Q4</c:v>
                </c:pt>
                <c:pt idx="30">
                  <c:v>1997Q1</c:v>
                </c:pt>
                <c:pt idx="31">
                  <c:v>1997Q2</c:v>
                </c:pt>
                <c:pt idx="32">
                  <c:v>1997Q3</c:v>
                </c:pt>
                <c:pt idx="33">
                  <c:v>1997Q4</c:v>
                </c:pt>
                <c:pt idx="34">
                  <c:v>1998Q1</c:v>
                </c:pt>
                <c:pt idx="35">
                  <c:v>1998Q2</c:v>
                </c:pt>
                <c:pt idx="36">
                  <c:v>1998Q3</c:v>
                </c:pt>
                <c:pt idx="37">
                  <c:v>1998Q4</c:v>
                </c:pt>
                <c:pt idx="38">
                  <c:v>1999Q1</c:v>
                </c:pt>
                <c:pt idx="39">
                  <c:v>1999Q2</c:v>
                </c:pt>
                <c:pt idx="40">
                  <c:v>1999Q3</c:v>
                </c:pt>
                <c:pt idx="41">
                  <c:v>1999Q4</c:v>
                </c:pt>
                <c:pt idx="42">
                  <c:v>2000Q1</c:v>
                </c:pt>
                <c:pt idx="43">
                  <c:v>2000Q2</c:v>
                </c:pt>
                <c:pt idx="44">
                  <c:v>2000Q3</c:v>
                </c:pt>
                <c:pt idx="45">
                  <c:v>2000Q4</c:v>
                </c:pt>
                <c:pt idx="46">
                  <c:v>2001Q1</c:v>
                </c:pt>
                <c:pt idx="47">
                  <c:v>2001Q2</c:v>
                </c:pt>
                <c:pt idx="48">
                  <c:v>2001Q3</c:v>
                </c:pt>
                <c:pt idx="49">
                  <c:v>2001Q4</c:v>
                </c:pt>
                <c:pt idx="50">
                  <c:v>2002Q1</c:v>
                </c:pt>
                <c:pt idx="51">
                  <c:v>2002Q2</c:v>
                </c:pt>
                <c:pt idx="52">
                  <c:v>2002Q3</c:v>
                </c:pt>
                <c:pt idx="53">
                  <c:v>2002Q4</c:v>
                </c:pt>
                <c:pt idx="54">
                  <c:v>2003Q1</c:v>
                </c:pt>
                <c:pt idx="55">
                  <c:v>2003Q2</c:v>
                </c:pt>
                <c:pt idx="56">
                  <c:v>2003Q3</c:v>
                </c:pt>
                <c:pt idx="57">
                  <c:v>2003Q4</c:v>
                </c:pt>
                <c:pt idx="58">
                  <c:v>2004Q1</c:v>
                </c:pt>
                <c:pt idx="59">
                  <c:v>2004Q2</c:v>
                </c:pt>
                <c:pt idx="60">
                  <c:v>2004Q3</c:v>
                </c:pt>
                <c:pt idx="61">
                  <c:v>2004Q4</c:v>
                </c:pt>
                <c:pt idx="62">
                  <c:v>2005Q1</c:v>
                </c:pt>
                <c:pt idx="63">
                  <c:v>2005Q2</c:v>
                </c:pt>
                <c:pt idx="64">
                  <c:v>2005Q3</c:v>
                </c:pt>
                <c:pt idx="65">
                  <c:v>2005Q4</c:v>
                </c:pt>
                <c:pt idx="66">
                  <c:v>2006Q1</c:v>
                </c:pt>
                <c:pt idx="67">
                  <c:v>2006Q2</c:v>
                </c:pt>
                <c:pt idx="68">
                  <c:v>2006Q3</c:v>
                </c:pt>
                <c:pt idx="69">
                  <c:v>2006Q4</c:v>
                </c:pt>
                <c:pt idx="70">
                  <c:v>2007Q1</c:v>
                </c:pt>
                <c:pt idx="71">
                  <c:v>2007Q2</c:v>
                </c:pt>
                <c:pt idx="72">
                  <c:v>2007Q3</c:v>
                </c:pt>
                <c:pt idx="73">
                  <c:v>2007Q4</c:v>
                </c:pt>
                <c:pt idx="74">
                  <c:v>2008Q1</c:v>
                </c:pt>
                <c:pt idx="75">
                  <c:v>2008Q2</c:v>
                </c:pt>
                <c:pt idx="76">
                  <c:v>2008Q3</c:v>
                </c:pt>
                <c:pt idx="77">
                  <c:v>2008Q4</c:v>
                </c:pt>
                <c:pt idx="78">
                  <c:v>2009Q1</c:v>
                </c:pt>
                <c:pt idx="79">
                  <c:v>2009Q2</c:v>
                </c:pt>
                <c:pt idx="80">
                  <c:v>2009Q3</c:v>
                </c:pt>
                <c:pt idx="81">
                  <c:v>2009Q4</c:v>
                </c:pt>
                <c:pt idx="82">
                  <c:v>2010Q1</c:v>
                </c:pt>
                <c:pt idx="83">
                  <c:v>2010Q2</c:v>
                </c:pt>
                <c:pt idx="84">
                  <c:v>2010Q3</c:v>
                </c:pt>
                <c:pt idx="85">
                  <c:v>2010Q4</c:v>
                </c:pt>
                <c:pt idx="86">
                  <c:v>2011Q1</c:v>
                </c:pt>
                <c:pt idx="87">
                  <c:v>2011Q2</c:v>
                </c:pt>
                <c:pt idx="88">
                  <c:v>2011Q3</c:v>
                </c:pt>
                <c:pt idx="89">
                  <c:v>2011Q4</c:v>
                </c:pt>
                <c:pt idx="90">
                  <c:v>2012Q1</c:v>
                </c:pt>
                <c:pt idx="91">
                  <c:v>2012Q2</c:v>
                </c:pt>
                <c:pt idx="92">
                  <c:v>2012Q3</c:v>
                </c:pt>
                <c:pt idx="93">
                  <c:v>2012Q4</c:v>
                </c:pt>
                <c:pt idx="94">
                  <c:v>2013Q1</c:v>
                </c:pt>
                <c:pt idx="95">
                  <c:v>2013Q2</c:v>
                </c:pt>
                <c:pt idx="96">
                  <c:v>2013Q3</c:v>
                </c:pt>
                <c:pt idx="97">
                  <c:v>2013Q4</c:v>
                </c:pt>
                <c:pt idx="98">
                  <c:v>2014Q1</c:v>
                </c:pt>
                <c:pt idx="99">
                  <c:v>2014Q2</c:v>
                </c:pt>
                <c:pt idx="100">
                  <c:v>2014Q3</c:v>
                </c:pt>
                <c:pt idx="101">
                  <c:v>2014Q4</c:v>
                </c:pt>
                <c:pt idx="102">
                  <c:v>2015Q1</c:v>
                </c:pt>
                <c:pt idx="103">
                  <c:v>2015Q2</c:v>
                </c:pt>
                <c:pt idx="104">
                  <c:v>2015Q3</c:v>
                </c:pt>
                <c:pt idx="105">
                  <c:v>2015Q4</c:v>
                </c:pt>
                <c:pt idx="106">
                  <c:v>2016Q1</c:v>
                </c:pt>
                <c:pt idx="107">
                  <c:v>2016Q2</c:v>
                </c:pt>
                <c:pt idx="108">
                  <c:v>2016Q3</c:v>
                </c:pt>
                <c:pt idx="109">
                  <c:v>2016Q4</c:v>
                </c:pt>
                <c:pt idx="110">
                  <c:v>2017Q1</c:v>
                </c:pt>
                <c:pt idx="111">
                  <c:v>2017Q2</c:v>
                </c:pt>
                <c:pt idx="112">
                  <c:v>2017Q3</c:v>
                </c:pt>
                <c:pt idx="113">
                  <c:v>2017Q4</c:v>
                </c:pt>
                <c:pt idx="114">
                  <c:v>2018Q1</c:v>
                </c:pt>
                <c:pt idx="115">
                  <c:v>2018Q2</c:v>
                </c:pt>
                <c:pt idx="116">
                  <c:v>2018Q3</c:v>
                </c:pt>
                <c:pt idx="117">
                  <c:v>2018Q4</c:v>
                </c:pt>
                <c:pt idx="118">
                  <c:v>2019Q1</c:v>
                </c:pt>
                <c:pt idx="119">
                  <c:v>2019Q2</c:v>
                </c:pt>
                <c:pt idx="120">
                  <c:v>2019Q3</c:v>
                </c:pt>
                <c:pt idx="121">
                  <c:v>2019Q4</c:v>
                </c:pt>
                <c:pt idx="122">
                  <c:v>2020Q1</c:v>
                </c:pt>
                <c:pt idx="123">
                  <c:v>2020Q2</c:v>
                </c:pt>
                <c:pt idx="124">
                  <c:v>2020Q3</c:v>
                </c:pt>
                <c:pt idx="125">
                  <c:v>2020Q4</c:v>
                </c:pt>
                <c:pt idx="126">
                  <c:v>2021Q1</c:v>
                </c:pt>
                <c:pt idx="127">
                  <c:v>2021Q2</c:v>
                </c:pt>
                <c:pt idx="128">
                  <c:v>2021Q3</c:v>
                </c:pt>
                <c:pt idx="129">
                  <c:v>2021Q4</c:v>
                </c:pt>
                <c:pt idx="130">
                  <c:v>2022Q1</c:v>
                </c:pt>
                <c:pt idx="131">
                  <c:v>2022Q2</c:v>
                </c:pt>
                <c:pt idx="132">
                  <c:v>2022Q3</c:v>
                </c:pt>
                <c:pt idx="133">
                  <c:v>2022Q4</c:v>
                </c:pt>
                <c:pt idx="134">
                  <c:v>2023Q1</c:v>
                </c:pt>
                <c:pt idx="135">
                  <c:v>2023Q2</c:v>
                </c:pt>
                <c:pt idx="136">
                  <c:v>2023Q3</c:v>
                </c:pt>
                <c:pt idx="137">
                  <c:v>2023Q4</c:v>
                </c:pt>
                <c:pt idx="138">
                  <c:v>2024Q1</c:v>
                </c:pt>
                <c:pt idx="139">
                  <c:v>2024Q2</c:v>
                </c:pt>
                <c:pt idx="140">
                  <c:v>2024Q3</c:v>
                </c:pt>
                <c:pt idx="141">
                  <c:v>2024Q4</c:v>
                </c:pt>
                <c:pt idx="142">
                  <c:v>2025Q1</c:v>
                </c:pt>
                <c:pt idx="143">
                  <c:v>2025Q2</c:v>
                </c:pt>
                <c:pt idx="144">
                  <c:v>2025Q3</c:v>
                </c:pt>
                <c:pt idx="145">
                  <c:v>2025Q4</c:v>
                </c:pt>
                <c:pt idx="146">
                  <c:v>2026Q1</c:v>
                </c:pt>
                <c:pt idx="147">
                  <c:v>2026Q2</c:v>
                </c:pt>
                <c:pt idx="148">
                  <c:v>2026Q3</c:v>
                </c:pt>
              </c:strCache>
            </c:strRef>
          </c:cat>
          <c:val>
            <c:numRef>
              <c:f>'Chart 6'!$Q$4:$FI$4</c:f>
              <c:numCache>
                <c:formatCode>General</c:formatCode>
                <c:ptCount val="149"/>
                <c:pt idx="0">
                  <c:v>6.7723719999999998</c:v>
                </c:pt>
                <c:pt idx="1">
                  <c:v>7.1806570000000001</c:v>
                </c:pt>
                <c:pt idx="2">
                  <c:v>7.208977</c:v>
                </c:pt>
                <c:pt idx="3">
                  <c:v>7.5150160000000001</c:v>
                </c:pt>
                <c:pt idx="4">
                  <c:v>8.3361599999999996</c:v>
                </c:pt>
                <c:pt idx="5">
                  <c:v>8.8835840000000008</c:v>
                </c:pt>
                <c:pt idx="6">
                  <c:v>8.9586900000000007</c:v>
                </c:pt>
                <c:pt idx="7">
                  <c:v>9.3654030000000006</c:v>
                </c:pt>
                <c:pt idx="8">
                  <c:v>9.5879139999999996</c:v>
                </c:pt>
                <c:pt idx="9">
                  <c:v>10.26155</c:v>
                </c:pt>
                <c:pt idx="10">
                  <c:v>9.9845839999999999</c:v>
                </c:pt>
                <c:pt idx="11">
                  <c:v>9.2209719999999997</c:v>
                </c:pt>
                <c:pt idx="12">
                  <c:v>8.9982140000000008</c:v>
                </c:pt>
                <c:pt idx="13">
                  <c:v>8.4618160000000007</c:v>
                </c:pt>
                <c:pt idx="14">
                  <c:v>7.0902229999999999</c:v>
                </c:pt>
                <c:pt idx="15">
                  <c:v>7.0067640000000004</c:v>
                </c:pt>
                <c:pt idx="16">
                  <c:v>6.3352740000000001</c:v>
                </c:pt>
                <c:pt idx="17">
                  <c:v>6.5310670000000002</c:v>
                </c:pt>
                <c:pt idx="18">
                  <c:v>6.3212900000000003</c:v>
                </c:pt>
                <c:pt idx="19">
                  <c:v>6.3054810000000003</c:v>
                </c:pt>
                <c:pt idx="20">
                  <c:v>6.4042909999999997</c:v>
                </c:pt>
                <c:pt idx="21">
                  <c:v>6.7657949999999998</c:v>
                </c:pt>
                <c:pt idx="22">
                  <c:v>6.9766060000000003</c:v>
                </c:pt>
                <c:pt idx="23">
                  <c:v>6.966831</c:v>
                </c:pt>
                <c:pt idx="24">
                  <c:v>6.9608540000000003</c:v>
                </c:pt>
                <c:pt idx="25">
                  <c:v>7.7258930000000001</c:v>
                </c:pt>
                <c:pt idx="26">
                  <c:v>7.9506959999999998</c:v>
                </c:pt>
                <c:pt idx="27">
                  <c:v>7.7362929999999999</c:v>
                </c:pt>
                <c:pt idx="28">
                  <c:v>8.1032989999999998</c:v>
                </c:pt>
                <c:pt idx="29">
                  <c:v>8.2305550000000007</c:v>
                </c:pt>
                <c:pt idx="30">
                  <c:v>8.4312419999999992</c:v>
                </c:pt>
                <c:pt idx="31">
                  <c:v>8.6240620000000003</c:v>
                </c:pt>
                <c:pt idx="32">
                  <c:v>8.4378679999999999</c:v>
                </c:pt>
                <c:pt idx="33">
                  <c:v>8.7944410000000008</c:v>
                </c:pt>
                <c:pt idx="34">
                  <c:v>9.3853650000000002</c:v>
                </c:pt>
                <c:pt idx="35">
                  <c:v>9.406523</c:v>
                </c:pt>
                <c:pt idx="36">
                  <c:v>10.12565</c:v>
                </c:pt>
                <c:pt idx="37">
                  <c:v>10.27778</c:v>
                </c:pt>
                <c:pt idx="38">
                  <c:v>9.8238099999999999</c:v>
                </c:pt>
                <c:pt idx="39">
                  <c:v>8.9395889999999998</c:v>
                </c:pt>
                <c:pt idx="40">
                  <c:v>8.5595040000000004</c:v>
                </c:pt>
                <c:pt idx="41">
                  <c:v>8.4613019999999999</c:v>
                </c:pt>
                <c:pt idx="42">
                  <c:v>7.258597</c:v>
                </c:pt>
                <c:pt idx="43">
                  <c:v>8.3020189999999996</c:v>
                </c:pt>
                <c:pt idx="44">
                  <c:v>8.2730519999999999</c:v>
                </c:pt>
                <c:pt idx="45">
                  <c:v>9.8615860000000009</c:v>
                </c:pt>
                <c:pt idx="46">
                  <c:v>9.8409300000000002</c:v>
                </c:pt>
                <c:pt idx="47">
                  <c:v>9.9260909999999996</c:v>
                </c:pt>
                <c:pt idx="48">
                  <c:v>10.234690000000001</c:v>
                </c:pt>
                <c:pt idx="49">
                  <c:v>10.76064</c:v>
                </c:pt>
                <c:pt idx="50">
                  <c:v>10.23915</c:v>
                </c:pt>
                <c:pt idx="51">
                  <c:v>9.6603359999999991</c:v>
                </c:pt>
                <c:pt idx="52">
                  <c:v>9.6368609999999997</c:v>
                </c:pt>
                <c:pt idx="53">
                  <c:v>10.22162</c:v>
                </c:pt>
                <c:pt idx="54">
                  <c:v>10.12642</c:v>
                </c:pt>
                <c:pt idx="55">
                  <c:v>9.9150100000000005</c:v>
                </c:pt>
                <c:pt idx="56">
                  <c:v>9.0451949999999997</c:v>
                </c:pt>
                <c:pt idx="57">
                  <c:v>8.3566880000000001</c:v>
                </c:pt>
                <c:pt idx="58">
                  <c:v>8.2415129999999994</c:v>
                </c:pt>
                <c:pt idx="59">
                  <c:v>8.2047919999999994</c:v>
                </c:pt>
                <c:pt idx="60">
                  <c:v>7.8395200000000003</c:v>
                </c:pt>
                <c:pt idx="61">
                  <c:v>6.9333520000000002</c:v>
                </c:pt>
                <c:pt idx="62">
                  <c:v>6.8223140000000004</c:v>
                </c:pt>
                <c:pt idx="63">
                  <c:v>7.3187579999999999</c:v>
                </c:pt>
                <c:pt idx="64">
                  <c:v>6.7893020000000002</c:v>
                </c:pt>
                <c:pt idx="65">
                  <c:v>6.3671040000000003</c:v>
                </c:pt>
                <c:pt idx="66">
                  <c:v>6.5184410000000002</c:v>
                </c:pt>
                <c:pt idx="67">
                  <c:v>6.268904</c:v>
                </c:pt>
                <c:pt idx="68">
                  <c:v>6.7761329999999997</c:v>
                </c:pt>
                <c:pt idx="69">
                  <c:v>6.4952709999999998</c:v>
                </c:pt>
                <c:pt idx="70">
                  <c:v>6.3531060000000004</c:v>
                </c:pt>
                <c:pt idx="71">
                  <c:v>6.4256690000000001</c:v>
                </c:pt>
                <c:pt idx="72">
                  <c:v>6.1792860000000003</c:v>
                </c:pt>
                <c:pt idx="73">
                  <c:v>6.3501200000000004</c:v>
                </c:pt>
                <c:pt idx="74">
                  <c:v>6.4309919999999998</c:v>
                </c:pt>
                <c:pt idx="75">
                  <c:v>5.9206190000000003</c:v>
                </c:pt>
                <c:pt idx="76">
                  <c:v>6.4608150000000002</c:v>
                </c:pt>
                <c:pt idx="77">
                  <c:v>7.558389</c:v>
                </c:pt>
                <c:pt idx="78">
                  <c:v>8.2605280000000008</c:v>
                </c:pt>
                <c:pt idx="79">
                  <c:v>7.3305720000000001</c:v>
                </c:pt>
                <c:pt idx="80">
                  <c:v>7.1541090000000001</c:v>
                </c:pt>
                <c:pt idx="81">
                  <c:v>6.6225149999999999</c:v>
                </c:pt>
                <c:pt idx="82">
                  <c:v>6.3701169999999996</c:v>
                </c:pt>
                <c:pt idx="83">
                  <c:v>5.8628200000000001</c:v>
                </c:pt>
                <c:pt idx="84">
                  <c:v>6.0606900000000001</c:v>
                </c:pt>
                <c:pt idx="85">
                  <c:v>5.7651339999999998</c:v>
                </c:pt>
                <c:pt idx="86">
                  <c:v>5.3346619999999998</c:v>
                </c:pt>
                <c:pt idx="87">
                  <c:v>5.6506889999999999</c:v>
                </c:pt>
                <c:pt idx="88">
                  <c:v>5.8461119999999998</c:v>
                </c:pt>
                <c:pt idx="89">
                  <c:v>6.0083840000000004</c:v>
                </c:pt>
                <c:pt idx="90">
                  <c:v>5.8432310000000003</c:v>
                </c:pt>
                <c:pt idx="91">
                  <c:v>5.9758279999999999</c:v>
                </c:pt>
                <c:pt idx="92">
                  <c:v>6.1440099999999997</c:v>
                </c:pt>
                <c:pt idx="93">
                  <c:v>6.286918</c:v>
                </c:pt>
                <c:pt idx="94">
                  <c:v>5.8730010000000004</c:v>
                </c:pt>
                <c:pt idx="95">
                  <c:v>6.0322519999999997</c:v>
                </c:pt>
                <c:pt idx="96">
                  <c:v>5.9171769999999997</c:v>
                </c:pt>
                <c:pt idx="97">
                  <c:v>5.9340729999999997</c:v>
                </c:pt>
                <c:pt idx="98">
                  <c:v>6.092911</c:v>
                </c:pt>
                <c:pt idx="99">
                  <c:v>6.1037699999999999</c:v>
                </c:pt>
                <c:pt idx="100">
                  <c:v>6.0631339999999998</c:v>
                </c:pt>
                <c:pt idx="101">
                  <c:v>6.2924699999999998</c:v>
                </c:pt>
                <c:pt idx="102">
                  <c:v>6.4351520000000004</c:v>
                </c:pt>
                <c:pt idx="103">
                  <c:v>6.3870690000000003</c:v>
                </c:pt>
                <c:pt idx="104">
                  <c:v>6.448315</c:v>
                </c:pt>
                <c:pt idx="105">
                  <c:v>5.6637050000000002</c:v>
                </c:pt>
                <c:pt idx="106">
                  <c:v>5.7571599999999998</c:v>
                </c:pt>
                <c:pt idx="107">
                  <c:v>5.6422730000000003</c:v>
                </c:pt>
                <c:pt idx="108">
                  <c:v>5.6942349999999999</c:v>
                </c:pt>
                <c:pt idx="109">
                  <c:v>5.2417769999999999</c:v>
                </c:pt>
                <c:pt idx="110">
                  <c:v>5.0911340000000003</c:v>
                </c:pt>
                <c:pt idx="111">
                  <c:v>4.999015</c:v>
                </c:pt>
                <c:pt idx="112">
                  <c:v>4.9481339999999996</c:v>
                </c:pt>
                <c:pt idx="113">
                  <c:v>4.7457459999999996</c:v>
                </c:pt>
                <c:pt idx="114">
                  <c:v>4.4909509999999999</c:v>
                </c:pt>
                <c:pt idx="115">
                  <c:v>4.3976160000000002</c:v>
                </c:pt>
                <c:pt idx="116">
                  <c:v>4.593877</c:v>
                </c:pt>
                <c:pt idx="117">
                  <c:v>5.0418339999999997</c:v>
                </c:pt>
                <c:pt idx="118">
                  <c:v>4.8943500000000002</c:v>
                </c:pt>
                <c:pt idx="119">
                  <c:v>4.5903650000000003</c:v>
                </c:pt>
                <c:pt idx="120">
                  <c:v>4.3930290000000003</c:v>
                </c:pt>
                <c:pt idx="121">
                  <c:v>4.41913</c:v>
                </c:pt>
                <c:pt idx="122">
                  <c:v>4.6714909999999996</c:v>
                </c:pt>
                <c:pt idx="123">
                  <c:v>4.7557349999999996</c:v>
                </c:pt>
                <c:pt idx="124">
                  <c:v>4.2170009999999998</c:v>
                </c:pt>
                <c:pt idx="125">
                  <c:v>3.9652470000000002</c:v>
                </c:pt>
                <c:pt idx="126">
                  <c:v>3.7805179999999998</c:v>
                </c:pt>
                <c:pt idx="127">
                  <c:v>3.612609</c:v>
                </c:pt>
                <c:pt idx="128">
                  <c:v>3.6879780000000002</c:v>
                </c:pt>
                <c:pt idx="129">
                  <c:v>3.5656940000000001</c:v>
                </c:pt>
                <c:pt idx="130">
                  <c:v>3.7769520000000001</c:v>
                </c:pt>
                <c:pt idx="131">
                  <c:v>4.3361340000000004</c:v>
                </c:pt>
                <c:pt idx="132">
                  <c:v>4.3664889999999996</c:v>
                </c:pt>
                <c:pt idx="133">
                  <c:v>4.6986929999999996</c:v>
                </c:pt>
                <c:pt idx="134">
                  <c:v>4.3685369999999999</c:v>
                </c:pt>
                <c:pt idx="135">
                  <c:v>4.2856899999999998</c:v>
                </c:pt>
                <c:pt idx="136">
                  <c:v>4.121035</c:v>
                </c:pt>
                <c:pt idx="137">
                  <c:v>3.950933</c:v>
                </c:pt>
                <c:pt idx="138">
                  <c:v>3.897815</c:v>
                </c:pt>
                <c:pt idx="139">
                  <c:v>3.7901379999999998</c:v>
                </c:pt>
                <c:pt idx="140">
                  <c:v>3.8001610000000001</c:v>
                </c:pt>
                <c:pt idx="141">
                  <c:v>3.3235589999999999</c:v>
                </c:pt>
                <c:pt idx="142">
                  <c:v>3.2495189999999998</c:v>
                </c:pt>
                <c:pt idx="143">
                  <c:v>3.078719</c:v>
                </c:pt>
                <c:pt idx="144">
                  <c:v>2.7868010000000001</c:v>
                </c:pt>
                <c:pt idx="145">
                  <c:v>3.0826030000000002</c:v>
                </c:pt>
                <c:pt idx="146">
                  <c:v>3.4210210000000001</c:v>
                </c:pt>
                <c:pt idx="147">
                  <c:v>3.1851669999999999</c:v>
                </c:pt>
                <c:pt idx="148">
                  <c:v>3.4201990000000002</c:v>
                </c:pt>
              </c:numCache>
            </c:numRef>
          </c:val>
          <c:smooth val="0"/>
          <c:extLst>
            <c:ext xmlns:c16="http://schemas.microsoft.com/office/drawing/2014/chart" uri="{C3380CC4-5D6E-409C-BE32-E72D297353CC}">
              <c16:uniqueId val="{00000001-630E-48F4-89CE-178C783AA0C6}"/>
            </c:ext>
          </c:extLst>
        </c:ser>
        <c:ser>
          <c:idx val="2"/>
          <c:order val="2"/>
          <c:tx>
            <c:strRef>
              <c:f>'Chart 6'!$P$5</c:f>
              <c:strCache>
                <c:ptCount val="1"/>
                <c:pt idx="0">
                  <c:v>Banks</c:v>
                </c:pt>
              </c:strCache>
            </c:strRef>
          </c:tx>
          <c:spPr>
            <a:ln w="28575" cap="rnd">
              <a:solidFill>
                <a:schemeClr val="accent3"/>
              </a:solidFill>
              <a:round/>
            </a:ln>
            <a:effectLst/>
          </c:spPr>
          <c:marker>
            <c:symbol val="none"/>
          </c:marker>
          <c:cat>
            <c:strRef>
              <c:f>'Chart 6'!$Q$2:$FI$2</c:f>
              <c:strCache>
                <c:ptCount val="149"/>
                <c:pt idx="0">
                  <c:v>1989Q3</c:v>
                </c:pt>
                <c:pt idx="1">
                  <c:v>1989Q4</c:v>
                </c:pt>
                <c:pt idx="2">
                  <c:v>1990Q1</c:v>
                </c:pt>
                <c:pt idx="3">
                  <c:v>1990Q2</c:v>
                </c:pt>
                <c:pt idx="4">
                  <c:v>1990Q3</c:v>
                </c:pt>
                <c:pt idx="5">
                  <c:v>1990Q4</c:v>
                </c:pt>
                <c:pt idx="6">
                  <c:v>1991Q1</c:v>
                </c:pt>
                <c:pt idx="7">
                  <c:v>1991Q2</c:v>
                </c:pt>
                <c:pt idx="8">
                  <c:v>1991Q3</c:v>
                </c:pt>
                <c:pt idx="9">
                  <c:v>1991Q4</c:v>
                </c:pt>
                <c:pt idx="10">
                  <c:v>1992Q1</c:v>
                </c:pt>
                <c:pt idx="11">
                  <c:v>1992Q2</c:v>
                </c:pt>
                <c:pt idx="12">
                  <c:v>1992Q3</c:v>
                </c:pt>
                <c:pt idx="13">
                  <c:v>1992Q4</c:v>
                </c:pt>
                <c:pt idx="14">
                  <c:v>1993Q1</c:v>
                </c:pt>
                <c:pt idx="15">
                  <c:v>1993Q2</c:v>
                </c:pt>
                <c:pt idx="16">
                  <c:v>1993Q3</c:v>
                </c:pt>
                <c:pt idx="17">
                  <c:v>1993Q4</c:v>
                </c:pt>
                <c:pt idx="18">
                  <c:v>1994Q1</c:v>
                </c:pt>
                <c:pt idx="19">
                  <c:v>1994Q2</c:v>
                </c:pt>
                <c:pt idx="20">
                  <c:v>1994Q3</c:v>
                </c:pt>
                <c:pt idx="21">
                  <c:v>1994Q4</c:v>
                </c:pt>
                <c:pt idx="22">
                  <c:v>1995Q1</c:v>
                </c:pt>
                <c:pt idx="23">
                  <c:v>1995Q2</c:v>
                </c:pt>
                <c:pt idx="24">
                  <c:v>1995Q3</c:v>
                </c:pt>
                <c:pt idx="25">
                  <c:v>1995Q4</c:v>
                </c:pt>
                <c:pt idx="26">
                  <c:v>1996Q1</c:v>
                </c:pt>
                <c:pt idx="27">
                  <c:v>1996Q2</c:v>
                </c:pt>
                <c:pt idx="28">
                  <c:v>1996Q3</c:v>
                </c:pt>
                <c:pt idx="29">
                  <c:v>1996Q4</c:v>
                </c:pt>
                <c:pt idx="30">
                  <c:v>1997Q1</c:v>
                </c:pt>
                <c:pt idx="31">
                  <c:v>1997Q2</c:v>
                </c:pt>
                <c:pt idx="32">
                  <c:v>1997Q3</c:v>
                </c:pt>
                <c:pt idx="33">
                  <c:v>1997Q4</c:v>
                </c:pt>
                <c:pt idx="34">
                  <c:v>1998Q1</c:v>
                </c:pt>
                <c:pt idx="35">
                  <c:v>1998Q2</c:v>
                </c:pt>
                <c:pt idx="36">
                  <c:v>1998Q3</c:v>
                </c:pt>
                <c:pt idx="37">
                  <c:v>1998Q4</c:v>
                </c:pt>
                <c:pt idx="38">
                  <c:v>1999Q1</c:v>
                </c:pt>
                <c:pt idx="39">
                  <c:v>1999Q2</c:v>
                </c:pt>
                <c:pt idx="40">
                  <c:v>1999Q3</c:v>
                </c:pt>
                <c:pt idx="41">
                  <c:v>1999Q4</c:v>
                </c:pt>
                <c:pt idx="42">
                  <c:v>2000Q1</c:v>
                </c:pt>
                <c:pt idx="43">
                  <c:v>2000Q2</c:v>
                </c:pt>
                <c:pt idx="44">
                  <c:v>2000Q3</c:v>
                </c:pt>
                <c:pt idx="45">
                  <c:v>2000Q4</c:v>
                </c:pt>
                <c:pt idx="46">
                  <c:v>2001Q1</c:v>
                </c:pt>
                <c:pt idx="47">
                  <c:v>2001Q2</c:v>
                </c:pt>
                <c:pt idx="48">
                  <c:v>2001Q3</c:v>
                </c:pt>
                <c:pt idx="49">
                  <c:v>2001Q4</c:v>
                </c:pt>
                <c:pt idx="50">
                  <c:v>2002Q1</c:v>
                </c:pt>
                <c:pt idx="51">
                  <c:v>2002Q2</c:v>
                </c:pt>
                <c:pt idx="52">
                  <c:v>2002Q3</c:v>
                </c:pt>
                <c:pt idx="53">
                  <c:v>2002Q4</c:v>
                </c:pt>
                <c:pt idx="54">
                  <c:v>2003Q1</c:v>
                </c:pt>
                <c:pt idx="55">
                  <c:v>2003Q2</c:v>
                </c:pt>
                <c:pt idx="56">
                  <c:v>2003Q3</c:v>
                </c:pt>
                <c:pt idx="57">
                  <c:v>2003Q4</c:v>
                </c:pt>
                <c:pt idx="58">
                  <c:v>2004Q1</c:v>
                </c:pt>
                <c:pt idx="59">
                  <c:v>2004Q2</c:v>
                </c:pt>
                <c:pt idx="60">
                  <c:v>2004Q3</c:v>
                </c:pt>
                <c:pt idx="61">
                  <c:v>2004Q4</c:v>
                </c:pt>
                <c:pt idx="62">
                  <c:v>2005Q1</c:v>
                </c:pt>
                <c:pt idx="63">
                  <c:v>2005Q2</c:v>
                </c:pt>
                <c:pt idx="64">
                  <c:v>2005Q3</c:v>
                </c:pt>
                <c:pt idx="65">
                  <c:v>2005Q4</c:v>
                </c:pt>
                <c:pt idx="66">
                  <c:v>2006Q1</c:v>
                </c:pt>
                <c:pt idx="67">
                  <c:v>2006Q2</c:v>
                </c:pt>
                <c:pt idx="68">
                  <c:v>2006Q3</c:v>
                </c:pt>
                <c:pt idx="69">
                  <c:v>2006Q4</c:v>
                </c:pt>
                <c:pt idx="70">
                  <c:v>2007Q1</c:v>
                </c:pt>
                <c:pt idx="71">
                  <c:v>2007Q2</c:v>
                </c:pt>
                <c:pt idx="72">
                  <c:v>2007Q3</c:v>
                </c:pt>
                <c:pt idx="73">
                  <c:v>2007Q4</c:v>
                </c:pt>
                <c:pt idx="74">
                  <c:v>2008Q1</c:v>
                </c:pt>
                <c:pt idx="75">
                  <c:v>2008Q2</c:v>
                </c:pt>
                <c:pt idx="76">
                  <c:v>2008Q3</c:v>
                </c:pt>
                <c:pt idx="77">
                  <c:v>2008Q4</c:v>
                </c:pt>
                <c:pt idx="78">
                  <c:v>2009Q1</c:v>
                </c:pt>
                <c:pt idx="79">
                  <c:v>2009Q2</c:v>
                </c:pt>
                <c:pt idx="80">
                  <c:v>2009Q3</c:v>
                </c:pt>
                <c:pt idx="81">
                  <c:v>2009Q4</c:v>
                </c:pt>
                <c:pt idx="82">
                  <c:v>2010Q1</c:v>
                </c:pt>
                <c:pt idx="83">
                  <c:v>2010Q2</c:v>
                </c:pt>
                <c:pt idx="84">
                  <c:v>2010Q3</c:v>
                </c:pt>
                <c:pt idx="85">
                  <c:v>2010Q4</c:v>
                </c:pt>
                <c:pt idx="86">
                  <c:v>2011Q1</c:v>
                </c:pt>
                <c:pt idx="87">
                  <c:v>2011Q2</c:v>
                </c:pt>
                <c:pt idx="88">
                  <c:v>2011Q3</c:v>
                </c:pt>
                <c:pt idx="89">
                  <c:v>2011Q4</c:v>
                </c:pt>
                <c:pt idx="90">
                  <c:v>2012Q1</c:v>
                </c:pt>
                <c:pt idx="91">
                  <c:v>2012Q2</c:v>
                </c:pt>
                <c:pt idx="92">
                  <c:v>2012Q3</c:v>
                </c:pt>
                <c:pt idx="93">
                  <c:v>2012Q4</c:v>
                </c:pt>
                <c:pt idx="94">
                  <c:v>2013Q1</c:v>
                </c:pt>
                <c:pt idx="95">
                  <c:v>2013Q2</c:v>
                </c:pt>
                <c:pt idx="96">
                  <c:v>2013Q3</c:v>
                </c:pt>
                <c:pt idx="97">
                  <c:v>2013Q4</c:v>
                </c:pt>
                <c:pt idx="98">
                  <c:v>2014Q1</c:v>
                </c:pt>
                <c:pt idx="99">
                  <c:v>2014Q2</c:v>
                </c:pt>
                <c:pt idx="100">
                  <c:v>2014Q3</c:v>
                </c:pt>
                <c:pt idx="101">
                  <c:v>2014Q4</c:v>
                </c:pt>
                <c:pt idx="102">
                  <c:v>2015Q1</c:v>
                </c:pt>
                <c:pt idx="103">
                  <c:v>2015Q2</c:v>
                </c:pt>
                <c:pt idx="104">
                  <c:v>2015Q3</c:v>
                </c:pt>
                <c:pt idx="105">
                  <c:v>2015Q4</c:v>
                </c:pt>
                <c:pt idx="106">
                  <c:v>2016Q1</c:v>
                </c:pt>
                <c:pt idx="107">
                  <c:v>2016Q2</c:v>
                </c:pt>
                <c:pt idx="108">
                  <c:v>2016Q3</c:v>
                </c:pt>
                <c:pt idx="109">
                  <c:v>2016Q4</c:v>
                </c:pt>
                <c:pt idx="110">
                  <c:v>2017Q1</c:v>
                </c:pt>
                <c:pt idx="111">
                  <c:v>2017Q2</c:v>
                </c:pt>
                <c:pt idx="112">
                  <c:v>2017Q3</c:v>
                </c:pt>
                <c:pt idx="113">
                  <c:v>2017Q4</c:v>
                </c:pt>
                <c:pt idx="114">
                  <c:v>2018Q1</c:v>
                </c:pt>
                <c:pt idx="115">
                  <c:v>2018Q2</c:v>
                </c:pt>
                <c:pt idx="116">
                  <c:v>2018Q3</c:v>
                </c:pt>
                <c:pt idx="117">
                  <c:v>2018Q4</c:v>
                </c:pt>
                <c:pt idx="118">
                  <c:v>2019Q1</c:v>
                </c:pt>
                <c:pt idx="119">
                  <c:v>2019Q2</c:v>
                </c:pt>
                <c:pt idx="120">
                  <c:v>2019Q3</c:v>
                </c:pt>
                <c:pt idx="121">
                  <c:v>2019Q4</c:v>
                </c:pt>
                <c:pt idx="122">
                  <c:v>2020Q1</c:v>
                </c:pt>
                <c:pt idx="123">
                  <c:v>2020Q2</c:v>
                </c:pt>
                <c:pt idx="124">
                  <c:v>2020Q3</c:v>
                </c:pt>
                <c:pt idx="125">
                  <c:v>2020Q4</c:v>
                </c:pt>
                <c:pt idx="126">
                  <c:v>2021Q1</c:v>
                </c:pt>
                <c:pt idx="127">
                  <c:v>2021Q2</c:v>
                </c:pt>
                <c:pt idx="128">
                  <c:v>2021Q3</c:v>
                </c:pt>
                <c:pt idx="129">
                  <c:v>2021Q4</c:v>
                </c:pt>
                <c:pt idx="130">
                  <c:v>2022Q1</c:v>
                </c:pt>
                <c:pt idx="131">
                  <c:v>2022Q2</c:v>
                </c:pt>
                <c:pt idx="132">
                  <c:v>2022Q3</c:v>
                </c:pt>
                <c:pt idx="133">
                  <c:v>2022Q4</c:v>
                </c:pt>
                <c:pt idx="134">
                  <c:v>2023Q1</c:v>
                </c:pt>
                <c:pt idx="135">
                  <c:v>2023Q2</c:v>
                </c:pt>
                <c:pt idx="136">
                  <c:v>2023Q3</c:v>
                </c:pt>
                <c:pt idx="137">
                  <c:v>2023Q4</c:v>
                </c:pt>
                <c:pt idx="138">
                  <c:v>2024Q1</c:v>
                </c:pt>
                <c:pt idx="139">
                  <c:v>2024Q2</c:v>
                </c:pt>
                <c:pt idx="140">
                  <c:v>2024Q3</c:v>
                </c:pt>
                <c:pt idx="141">
                  <c:v>2024Q4</c:v>
                </c:pt>
                <c:pt idx="142">
                  <c:v>2025Q1</c:v>
                </c:pt>
                <c:pt idx="143">
                  <c:v>2025Q2</c:v>
                </c:pt>
                <c:pt idx="144">
                  <c:v>2025Q3</c:v>
                </c:pt>
                <c:pt idx="145">
                  <c:v>2025Q4</c:v>
                </c:pt>
                <c:pt idx="146">
                  <c:v>2026Q1</c:v>
                </c:pt>
                <c:pt idx="147">
                  <c:v>2026Q2</c:v>
                </c:pt>
                <c:pt idx="148">
                  <c:v>2026Q3</c:v>
                </c:pt>
              </c:strCache>
            </c:strRef>
          </c:cat>
          <c:val>
            <c:numRef>
              <c:f>'Chart 6'!$Q$5:$FI$5</c:f>
              <c:numCache>
                <c:formatCode>General</c:formatCode>
                <c:ptCount val="149"/>
                <c:pt idx="0">
                  <c:v>4.2812650000000003</c:v>
                </c:pt>
                <c:pt idx="1">
                  <c:v>4.0188290000000002</c:v>
                </c:pt>
                <c:pt idx="2">
                  <c:v>3.6416029999999999</c:v>
                </c:pt>
                <c:pt idx="3">
                  <c:v>3.4644159999999999</c:v>
                </c:pt>
                <c:pt idx="4">
                  <c:v>3.1186759999999998</c:v>
                </c:pt>
                <c:pt idx="5">
                  <c:v>2.8671419999999999</c:v>
                </c:pt>
                <c:pt idx="6">
                  <c:v>3.2645620000000002</c:v>
                </c:pt>
                <c:pt idx="7">
                  <c:v>3.7141959999999998</c:v>
                </c:pt>
                <c:pt idx="8">
                  <c:v>3.9540320000000002</c:v>
                </c:pt>
                <c:pt idx="9">
                  <c:v>3.9694289999999999</c:v>
                </c:pt>
                <c:pt idx="10">
                  <c:v>4.2656349999999996</c:v>
                </c:pt>
                <c:pt idx="11">
                  <c:v>4.5894870000000001</c:v>
                </c:pt>
                <c:pt idx="12">
                  <c:v>4.5550790000000001</c:v>
                </c:pt>
                <c:pt idx="13">
                  <c:v>4.7532370000000004</c:v>
                </c:pt>
                <c:pt idx="14">
                  <c:v>5.373176</c:v>
                </c:pt>
                <c:pt idx="15">
                  <c:v>5.4098860000000002</c:v>
                </c:pt>
                <c:pt idx="16">
                  <c:v>5.5862439999999998</c:v>
                </c:pt>
                <c:pt idx="17">
                  <c:v>5.5233420000000004</c:v>
                </c:pt>
                <c:pt idx="18">
                  <c:v>5.5348309999999996</c:v>
                </c:pt>
                <c:pt idx="19">
                  <c:v>6.1035700000000004</c:v>
                </c:pt>
                <c:pt idx="20">
                  <c:v>6.0735210000000004</c:v>
                </c:pt>
                <c:pt idx="21">
                  <c:v>5.7048139999999998</c:v>
                </c:pt>
                <c:pt idx="22">
                  <c:v>5.6221170000000003</c:v>
                </c:pt>
                <c:pt idx="23">
                  <c:v>5.9546710000000003</c:v>
                </c:pt>
                <c:pt idx="24">
                  <c:v>6.2080339999999996</c:v>
                </c:pt>
                <c:pt idx="25">
                  <c:v>6.643052</c:v>
                </c:pt>
                <c:pt idx="26">
                  <c:v>6.9454209999999996</c:v>
                </c:pt>
                <c:pt idx="27">
                  <c:v>7.2538910000000003</c:v>
                </c:pt>
                <c:pt idx="28">
                  <c:v>7.5797049999999997</c:v>
                </c:pt>
                <c:pt idx="29">
                  <c:v>7.9468439999999996</c:v>
                </c:pt>
                <c:pt idx="30">
                  <c:v>8.2234230000000004</c:v>
                </c:pt>
                <c:pt idx="31">
                  <c:v>7.936782</c:v>
                </c:pt>
                <c:pt idx="32">
                  <c:v>8.2072529999999997</c:v>
                </c:pt>
                <c:pt idx="33">
                  <c:v>8.6723619999999997</c:v>
                </c:pt>
                <c:pt idx="34">
                  <c:v>8.7771790000000003</c:v>
                </c:pt>
                <c:pt idx="35">
                  <c:v>9.1397600000000008</c:v>
                </c:pt>
                <c:pt idx="36">
                  <c:v>8.5249609999999993</c:v>
                </c:pt>
                <c:pt idx="37">
                  <c:v>7.3866889999999996</c:v>
                </c:pt>
                <c:pt idx="38">
                  <c:v>7.2621929999999999</c:v>
                </c:pt>
                <c:pt idx="39">
                  <c:v>7.1717700000000004</c:v>
                </c:pt>
                <c:pt idx="40">
                  <c:v>6.4957310000000001</c:v>
                </c:pt>
                <c:pt idx="41">
                  <c:v>5.8971090000000004</c:v>
                </c:pt>
                <c:pt idx="42">
                  <c:v>4.72675</c:v>
                </c:pt>
                <c:pt idx="43">
                  <c:v>4.9558759999999999</c:v>
                </c:pt>
                <c:pt idx="44">
                  <c:v>4.856128</c:v>
                </c:pt>
                <c:pt idx="45">
                  <c:v>5.148809</c:v>
                </c:pt>
                <c:pt idx="46">
                  <c:v>5.4662160000000002</c:v>
                </c:pt>
                <c:pt idx="47">
                  <c:v>5.6666809999999996</c:v>
                </c:pt>
                <c:pt idx="48">
                  <c:v>6.1233620000000002</c:v>
                </c:pt>
                <c:pt idx="49">
                  <c:v>5.8193279999999996</c:v>
                </c:pt>
                <c:pt idx="50">
                  <c:v>6.1255420000000003</c:v>
                </c:pt>
                <c:pt idx="51">
                  <c:v>6.9472379999999996</c:v>
                </c:pt>
                <c:pt idx="52">
                  <c:v>7.6148290000000003</c:v>
                </c:pt>
                <c:pt idx="53">
                  <c:v>7.3632850000000003</c:v>
                </c:pt>
                <c:pt idx="54">
                  <c:v>7.4910920000000001</c:v>
                </c:pt>
                <c:pt idx="55">
                  <c:v>6.6210420000000001</c:v>
                </c:pt>
                <c:pt idx="56">
                  <c:v>6.2870140000000001</c:v>
                </c:pt>
                <c:pt idx="57">
                  <c:v>6.3358949999999998</c:v>
                </c:pt>
                <c:pt idx="58">
                  <c:v>6.2490100000000002</c:v>
                </c:pt>
                <c:pt idx="59">
                  <c:v>6.2095729999999998</c:v>
                </c:pt>
                <c:pt idx="60">
                  <c:v>5.9516070000000001</c:v>
                </c:pt>
                <c:pt idx="61">
                  <c:v>6.0503780000000003</c:v>
                </c:pt>
                <c:pt idx="62">
                  <c:v>5.8938040000000003</c:v>
                </c:pt>
                <c:pt idx="63">
                  <c:v>5.8783570000000003</c:v>
                </c:pt>
                <c:pt idx="64">
                  <c:v>5.625</c:v>
                </c:pt>
                <c:pt idx="65">
                  <c:v>5.7050470000000004</c:v>
                </c:pt>
                <c:pt idx="66">
                  <c:v>5.8664690000000004</c:v>
                </c:pt>
                <c:pt idx="67">
                  <c:v>4.7595729999999996</c:v>
                </c:pt>
                <c:pt idx="68">
                  <c:v>4.3168509999999998</c:v>
                </c:pt>
                <c:pt idx="69">
                  <c:v>4.255782</c:v>
                </c:pt>
                <c:pt idx="70">
                  <c:v>4.1307790000000004</c:v>
                </c:pt>
                <c:pt idx="71">
                  <c:v>3.9107859999999999</c:v>
                </c:pt>
                <c:pt idx="72">
                  <c:v>3.6758790000000001</c:v>
                </c:pt>
                <c:pt idx="73">
                  <c:v>3.2506149999999998</c:v>
                </c:pt>
                <c:pt idx="74">
                  <c:v>3.0874579999999998</c:v>
                </c:pt>
                <c:pt idx="75">
                  <c:v>2.676717</c:v>
                </c:pt>
                <c:pt idx="76">
                  <c:v>2.6099760000000001</c:v>
                </c:pt>
                <c:pt idx="77">
                  <c:v>3.224011</c:v>
                </c:pt>
                <c:pt idx="78">
                  <c:v>2.066011</c:v>
                </c:pt>
                <c:pt idx="79">
                  <c:v>2.5120779999999998</c:v>
                </c:pt>
                <c:pt idx="80">
                  <c:v>2.7917040000000002</c:v>
                </c:pt>
                <c:pt idx="81">
                  <c:v>2.7853669999999999</c:v>
                </c:pt>
                <c:pt idx="82">
                  <c:v>2.9974880000000002</c:v>
                </c:pt>
                <c:pt idx="83">
                  <c:v>3.2260849999999999</c:v>
                </c:pt>
                <c:pt idx="84">
                  <c:v>2.937316</c:v>
                </c:pt>
                <c:pt idx="85">
                  <c:v>2.8040180000000001</c:v>
                </c:pt>
                <c:pt idx="86">
                  <c:v>2.9783270000000002</c:v>
                </c:pt>
                <c:pt idx="87">
                  <c:v>2.713911</c:v>
                </c:pt>
                <c:pt idx="88">
                  <c:v>2.5426449999999998</c:v>
                </c:pt>
                <c:pt idx="89">
                  <c:v>2.5493929999999998</c:v>
                </c:pt>
                <c:pt idx="90">
                  <c:v>2.7766479999999998</c:v>
                </c:pt>
                <c:pt idx="91">
                  <c:v>2.907578</c:v>
                </c:pt>
                <c:pt idx="92">
                  <c:v>2.9378359999999999</c:v>
                </c:pt>
                <c:pt idx="93">
                  <c:v>2.7970999999999999</c:v>
                </c:pt>
                <c:pt idx="94">
                  <c:v>2.7694529999999999</c:v>
                </c:pt>
                <c:pt idx="95">
                  <c:v>2.7895310000000002</c:v>
                </c:pt>
                <c:pt idx="96">
                  <c:v>2.927721</c:v>
                </c:pt>
                <c:pt idx="97">
                  <c:v>2.7951299999999999</c:v>
                </c:pt>
                <c:pt idx="98">
                  <c:v>4.041677</c:v>
                </c:pt>
                <c:pt idx="99">
                  <c:v>5.9903690000000003</c:v>
                </c:pt>
                <c:pt idx="100">
                  <c:v>5.9244539999999999</c:v>
                </c:pt>
                <c:pt idx="101">
                  <c:v>5.9980630000000001</c:v>
                </c:pt>
                <c:pt idx="102">
                  <c:v>5.7493749999999997</c:v>
                </c:pt>
                <c:pt idx="103">
                  <c:v>5.9476240000000002</c:v>
                </c:pt>
                <c:pt idx="104">
                  <c:v>6.1756190000000002</c:v>
                </c:pt>
                <c:pt idx="105">
                  <c:v>6.0063139999999997</c:v>
                </c:pt>
                <c:pt idx="106">
                  <c:v>5.5068739999999998</c:v>
                </c:pt>
                <c:pt idx="107">
                  <c:v>5.4260359999999999</c:v>
                </c:pt>
                <c:pt idx="108">
                  <c:v>5.364687</c:v>
                </c:pt>
                <c:pt idx="109">
                  <c:v>6.1820909999999998</c:v>
                </c:pt>
                <c:pt idx="110">
                  <c:v>6.663964</c:v>
                </c:pt>
                <c:pt idx="111">
                  <c:v>6.2833259999999997</c:v>
                </c:pt>
                <c:pt idx="112">
                  <c:v>6.3638649999999997</c:v>
                </c:pt>
                <c:pt idx="113">
                  <c:v>6.5007349999999997</c:v>
                </c:pt>
                <c:pt idx="114">
                  <c:v>6.7014319999999996</c:v>
                </c:pt>
                <c:pt idx="115">
                  <c:v>6.3933200000000001</c:v>
                </c:pt>
                <c:pt idx="116">
                  <c:v>6.2169410000000003</c:v>
                </c:pt>
                <c:pt idx="117">
                  <c:v>5.8931649999999998</c:v>
                </c:pt>
                <c:pt idx="118">
                  <c:v>5.7666769999999996</c:v>
                </c:pt>
                <c:pt idx="119">
                  <c:v>5.5485579999999999</c:v>
                </c:pt>
                <c:pt idx="120">
                  <c:v>5.4076240000000002</c:v>
                </c:pt>
                <c:pt idx="121">
                  <c:v>5.6344409999999998</c:v>
                </c:pt>
                <c:pt idx="122">
                  <c:v>5.0122850000000003</c:v>
                </c:pt>
                <c:pt idx="123">
                  <c:v>3.9075169999999999</c:v>
                </c:pt>
                <c:pt idx="124">
                  <c:v>3.470952</c:v>
                </c:pt>
                <c:pt idx="125">
                  <c:v>3.633826</c:v>
                </c:pt>
                <c:pt idx="126">
                  <c:v>4.2606849999999996</c:v>
                </c:pt>
                <c:pt idx="127">
                  <c:v>4.4761550000000003</c:v>
                </c:pt>
                <c:pt idx="128">
                  <c:v>4.1724699999999997</c:v>
                </c:pt>
                <c:pt idx="129">
                  <c:v>4.2466629999999999</c:v>
                </c:pt>
                <c:pt idx="130">
                  <c:v>4.2450029999999996</c:v>
                </c:pt>
                <c:pt idx="131">
                  <c:v>3.785533</c:v>
                </c:pt>
                <c:pt idx="132">
                  <c:v>3.6870539999999998</c:v>
                </c:pt>
                <c:pt idx="133">
                  <c:v>3.8325119999999999</c:v>
                </c:pt>
                <c:pt idx="134">
                  <c:v>3.7293539999999998</c:v>
                </c:pt>
                <c:pt idx="135">
                  <c:v>3.0851519999999999</c:v>
                </c:pt>
                <c:pt idx="136">
                  <c:v>3.0648149999999998</c:v>
                </c:pt>
                <c:pt idx="137">
                  <c:v>3.0476519999999998</c:v>
                </c:pt>
                <c:pt idx="138">
                  <c:v>3.2273770000000002</c:v>
                </c:pt>
                <c:pt idx="139">
                  <c:v>3.3072900000000001</c:v>
                </c:pt>
                <c:pt idx="140">
                  <c:v>3.2536779999999998</c:v>
                </c:pt>
                <c:pt idx="141">
                  <c:v>3.3640330000000001</c:v>
                </c:pt>
                <c:pt idx="142">
                  <c:v>3.5148790000000001</c:v>
                </c:pt>
                <c:pt idx="143">
                  <c:v>3.4488799999999999</c:v>
                </c:pt>
                <c:pt idx="144">
                  <c:v>3.5707849999999999</c:v>
                </c:pt>
                <c:pt idx="145">
                  <c:v>3.5238809999999998</c:v>
                </c:pt>
                <c:pt idx="146">
                  <c:v>3.5255269999999999</c:v>
                </c:pt>
                <c:pt idx="147">
                  <c:v>3.350403</c:v>
                </c:pt>
                <c:pt idx="148">
                  <c:v>3.5001799999999998</c:v>
                </c:pt>
              </c:numCache>
            </c:numRef>
          </c:val>
          <c:smooth val="0"/>
          <c:extLst>
            <c:ext xmlns:c16="http://schemas.microsoft.com/office/drawing/2014/chart" uri="{C3380CC4-5D6E-409C-BE32-E72D297353CC}">
              <c16:uniqueId val="{00000002-630E-48F4-89CE-178C783AA0C6}"/>
            </c:ext>
          </c:extLst>
        </c:ser>
        <c:ser>
          <c:idx val="3"/>
          <c:order val="3"/>
          <c:tx>
            <c:strRef>
              <c:f>'Chart 6'!$P$6</c:f>
              <c:strCache>
                <c:ptCount val="1"/>
                <c:pt idx="0">
                  <c:v>Software</c:v>
                </c:pt>
              </c:strCache>
            </c:strRef>
          </c:tx>
          <c:spPr>
            <a:ln w="28575" cap="rnd">
              <a:solidFill>
                <a:schemeClr val="accent4"/>
              </a:solidFill>
              <a:round/>
            </a:ln>
            <a:effectLst/>
          </c:spPr>
          <c:marker>
            <c:symbol val="none"/>
          </c:marker>
          <c:cat>
            <c:strRef>
              <c:f>'Chart 6'!$Q$2:$FI$2</c:f>
              <c:strCache>
                <c:ptCount val="149"/>
                <c:pt idx="0">
                  <c:v>1989Q3</c:v>
                </c:pt>
                <c:pt idx="1">
                  <c:v>1989Q4</c:v>
                </c:pt>
                <c:pt idx="2">
                  <c:v>1990Q1</c:v>
                </c:pt>
                <c:pt idx="3">
                  <c:v>1990Q2</c:v>
                </c:pt>
                <c:pt idx="4">
                  <c:v>1990Q3</c:v>
                </c:pt>
                <c:pt idx="5">
                  <c:v>1990Q4</c:v>
                </c:pt>
                <c:pt idx="6">
                  <c:v>1991Q1</c:v>
                </c:pt>
                <c:pt idx="7">
                  <c:v>1991Q2</c:v>
                </c:pt>
                <c:pt idx="8">
                  <c:v>1991Q3</c:v>
                </c:pt>
                <c:pt idx="9">
                  <c:v>1991Q4</c:v>
                </c:pt>
                <c:pt idx="10">
                  <c:v>1992Q1</c:v>
                </c:pt>
                <c:pt idx="11">
                  <c:v>1992Q2</c:v>
                </c:pt>
                <c:pt idx="12">
                  <c:v>1992Q3</c:v>
                </c:pt>
                <c:pt idx="13">
                  <c:v>1992Q4</c:v>
                </c:pt>
                <c:pt idx="14">
                  <c:v>1993Q1</c:v>
                </c:pt>
                <c:pt idx="15">
                  <c:v>1993Q2</c:v>
                </c:pt>
                <c:pt idx="16">
                  <c:v>1993Q3</c:v>
                </c:pt>
                <c:pt idx="17">
                  <c:v>1993Q4</c:v>
                </c:pt>
                <c:pt idx="18">
                  <c:v>1994Q1</c:v>
                </c:pt>
                <c:pt idx="19">
                  <c:v>1994Q2</c:v>
                </c:pt>
                <c:pt idx="20">
                  <c:v>1994Q3</c:v>
                </c:pt>
                <c:pt idx="21">
                  <c:v>1994Q4</c:v>
                </c:pt>
                <c:pt idx="22">
                  <c:v>1995Q1</c:v>
                </c:pt>
                <c:pt idx="23">
                  <c:v>1995Q2</c:v>
                </c:pt>
                <c:pt idx="24">
                  <c:v>1995Q3</c:v>
                </c:pt>
                <c:pt idx="25">
                  <c:v>1995Q4</c:v>
                </c:pt>
                <c:pt idx="26">
                  <c:v>1996Q1</c:v>
                </c:pt>
                <c:pt idx="27">
                  <c:v>1996Q2</c:v>
                </c:pt>
                <c:pt idx="28">
                  <c:v>1996Q3</c:v>
                </c:pt>
                <c:pt idx="29">
                  <c:v>1996Q4</c:v>
                </c:pt>
                <c:pt idx="30">
                  <c:v>1997Q1</c:v>
                </c:pt>
                <c:pt idx="31">
                  <c:v>1997Q2</c:v>
                </c:pt>
                <c:pt idx="32">
                  <c:v>1997Q3</c:v>
                </c:pt>
                <c:pt idx="33">
                  <c:v>1997Q4</c:v>
                </c:pt>
                <c:pt idx="34">
                  <c:v>1998Q1</c:v>
                </c:pt>
                <c:pt idx="35">
                  <c:v>1998Q2</c:v>
                </c:pt>
                <c:pt idx="36">
                  <c:v>1998Q3</c:v>
                </c:pt>
                <c:pt idx="37">
                  <c:v>1998Q4</c:v>
                </c:pt>
                <c:pt idx="38">
                  <c:v>1999Q1</c:v>
                </c:pt>
                <c:pt idx="39">
                  <c:v>1999Q2</c:v>
                </c:pt>
                <c:pt idx="40">
                  <c:v>1999Q3</c:v>
                </c:pt>
                <c:pt idx="41">
                  <c:v>1999Q4</c:v>
                </c:pt>
                <c:pt idx="42">
                  <c:v>2000Q1</c:v>
                </c:pt>
                <c:pt idx="43">
                  <c:v>2000Q2</c:v>
                </c:pt>
                <c:pt idx="44">
                  <c:v>2000Q3</c:v>
                </c:pt>
                <c:pt idx="45">
                  <c:v>2000Q4</c:v>
                </c:pt>
                <c:pt idx="46">
                  <c:v>2001Q1</c:v>
                </c:pt>
                <c:pt idx="47">
                  <c:v>2001Q2</c:v>
                </c:pt>
                <c:pt idx="48">
                  <c:v>2001Q3</c:v>
                </c:pt>
                <c:pt idx="49">
                  <c:v>2001Q4</c:v>
                </c:pt>
                <c:pt idx="50">
                  <c:v>2002Q1</c:v>
                </c:pt>
                <c:pt idx="51">
                  <c:v>2002Q2</c:v>
                </c:pt>
                <c:pt idx="52">
                  <c:v>2002Q3</c:v>
                </c:pt>
                <c:pt idx="53">
                  <c:v>2002Q4</c:v>
                </c:pt>
                <c:pt idx="54">
                  <c:v>2003Q1</c:v>
                </c:pt>
                <c:pt idx="55">
                  <c:v>2003Q2</c:v>
                </c:pt>
                <c:pt idx="56">
                  <c:v>2003Q3</c:v>
                </c:pt>
                <c:pt idx="57">
                  <c:v>2003Q4</c:v>
                </c:pt>
                <c:pt idx="58">
                  <c:v>2004Q1</c:v>
                </c:pt>
                <c:pt idx="59">
                  <c:v>2004Q2</c:v>
                </c:pt>
                <c:pt idx="60">
                  <c:v>2004Q3</c:v>
                </c:pt>
                <c:pt idx="61">
                  <c:v>2004Q4</c:v>
                </c:pt>
                <c:pt idx="62">
                  <c:v>2005Q1</c:v>
                </c:pt>
                <c:pt idx="63">
                  <c:v>2005Q2</c:v>
                </c:pt>
                <c:pt idx="64">
                  <c:v>2005Q3</c:v>
                </c:pt>
                <c:pt idx="65">
                  <c:v>2005Q4</c:v>
                </c:pt>
                <c:pt idx="66">
                  <c:v>2006Q1</c:v>
                </c:pt>
                <c:pt idx="67">
                  <c:v>2006Q2</c:v>
                </c:pt>
                <c:pt idx="68">
                  <c:v>2006Q3</c:v>
                </c:pt>
                <c:pt idx="69">
                  <c:v>2006Q4</c:v>
                </c:pt>
                <c:pt idx="70">
                  <c:v>2007Q1</c:v>
                </c:pt>
                <c:pt idx="71">
                  <c:v>2007Q2</c:v>
                </c:pt>
                <c:pt idx="72">
                  <c:v>2007Q3</c:v>
                </c:pt>
                <c:pt idx="73">
                  <c:v>2007Q4</c:v>
                </c:pt>
                <c:pt idx="74">
                  <c:v>2008Q1</c:v>
                </c:pt>
                <c:pt idx="75">
                  <c:v>2008Q2</c:v>
                </c:pt>
                <c:pt idx="76">
                  <c:v>2008Q3</c:v>
                </c:pt>
                <c:pt idx="77">
                  <c:v>2008Q4</c:v>
                </c:pt>
                <c:pt idx="78">
                  <c:v>2009Q1</c:v>
                </c:pt>
                <c:pt idx="79">
                  <c:v>2009Q2</c:v>
                </c:pt>
                <c:pt idx="80">
                  <c:v>2009Q3</c:v>
                </c:pt>
                <c:pt idx="81">
                  <c:v>2009Q4</c:v>
                </c:pt>
                <c:pt idx="82">
                  <c:v>2010Q1</c:v>
                </c:pt>
                <c:pt idx="83">
                  <c:v>2010Q2</c:v>
                </c:pt>
                <c:pt idx="84">
                  <c:v>2010Q3</c:v>
                </c:pt>
                <c:pt idx="85">
                  <c:v>2010Q4</c:v>
                </c:pt>
                <c:pt idx="86">
                  <c:v>2011Q1</c:v>
                </c:pt>
                <c:pt idx="87">
                  <c:v>2011Q2</c:v>
                </c:pt>
                <c:pt idx="88">
                  <c:v>2011Q3</c:v>
                </c:pt>
                <c:pt idx="89">
                  <c:v>2011Q4</c:v>
                </c:pt>
                <c:pt idx="90">
                  <c:v>2012Q1</c:v>
                </c:pt>
                <c:pt idx="91">
                  <c:v>2012Q2</c:v>
                </c:pt>
                <c:pt idx="92">
                  <c:v>2012Q3</c:v>
                </c:pt>
                <c:pt idx="93">
                  <c:v>2012Q4</c:v>
                </c:pt>
                <c:pt idx="94">
                  <c:v>2013Q1</c:v>
                </c:pt>
                <c:pt idx="95">
                  <c:v>2013Q2</c:v>
                </c:pt>
                <c:pt idx="96">
                  <c:v>2013Q3</c:v>
                </c:pt>
                <c:pt idx="97">
                  <c:v>2013Q4</c:v>
                </c:pt>
                <c:pt idx="98">
                  <c:v>2014Q1</c:v>
                </c:pt>
                <c:pt idx="99">
                  <c:v>2014Q2</c:v>
                </c:pt>
                <c:pt idx="100">
                  <c:v>2014Q3</c:v>
                </c:pt>
                <c:pt idx="101">
                  <c:v>2014Q4</c:v>
                </c:pt>
                <c:pt idx="102">
                  <c:v>2015Q1</c:v>
                </c:pt>
                <c:pt idx="103">
                  <c:v>2015Q2</c:v>
                </c:pt>
                <c:pt idx="104">
                  <c:v>2015Q3</c:v>
                </c:pt>
                <c:pt idx="105">
                  <c:v>2015Q4</c:v>
                </c:pt>
                <c:pt idx="106">
                  <c:v>2016Q1</c:v>
                </c:pt>
                <c:pt idx="107">
                  <c:v>2016Q2</c:v>
                </c:pt>
                <c:pt idx="108">
                  <c:v>2016Q3</c:v>
                </c:pt>
                <c:pt idx="109">
                  <c:v>2016Q4</c:v>
                </c:pt>
                <c:pt idx="110">
                  <c:v>2017Q1</c:v>
                </c:pt>
                <c:pt idx="111">
                  <c:v>2017Q2</c:v>
                </c:pt>
                <c:pt idx="112">
                  <c:v>2017Q3</c:v>
                </c:pt>
                <c:pt idx="113">
                  <c:v>2017Q4</c:v>
                </c:pt>
                <c:pt idx="114">
                  <c:v>2018Q1</c:v>
                </c:pt>
                <c:pt idx="115">
                  <c:v>2018Q2</c:v>
                </c:pt>
                <c:pt idx="116">
                  <c:v>2018Q3</c:v>
                </c:pt>
                <c:pt idx="117">
                  <c:v>2018Q4</c:v>
                </c:pt>
                <c:pt idx="118">
                  <c:v>2019Q1</c:v>
                </c:pt>
                <c:pt idx="119">
                  <c:v>2019Q2</c:v>
                </c:pt>
                <c:pt idx="120">
                  <c:v>2019Q3</c:v>
                </c:pt>
                <c:pt idx="121">
                  <c:v>2019Q4</c:v>
                </c:pt>
                <c:pt idx="122">
                  <c:v>2020Q1</c:v>
                </c:pt>
                <c:pt idx="123">
                  <c:v>2020Q2</c:v>
                </c:pt>
                <c:pt idx="124">
                  <c:v>2020Q3</c:v>
                </c:pt>
                <c:pt idx="125">
                  <c:v>2020Q4</c:v>
                </c:pt>
                <c:pt idx="126">
                  <c:v>2021Q1</c:v>
                </c:pt>
                <c:pt idx="127">
                  <c:v>2021Q2</c:v>
                </c:pt>
                <c:pt idx="128">
                  <c:v>2021Q3</c:v>
                </c:pt>
                <c:pt idx="129">
                  <c:v>2021Q4</c:v>
                </c:pt>
                <c:pt idx="130">
                  <c:v>2022Q1</c:v>
                </c:pt>
                <c:pt idx="131">
                  <c:v>2022Q2</c:v>
                </c:pt>
                <c:pt idx="132">
                  <c:v>2022Q3</c:v>
                </c:pt>
                <c:pt idx="133">
                  <c:v>2022Q4</c:v>
                </c:pt>
                <c:pt idx="134">
                  <c:v>2023Q1</c:v>
                </c:pt>
                <c:pt idx="135">
                  <c:v>2023Q2</c:v>
                </c:pt>
                <c:pt idx="136">
                  <c:v>2023Q3</c:v>
                </c:pt>
                <c:pt idx="137">
                  <c:v>2023Q4</c:v>
                </c:pt>
                <c:pt idx="138">
                  <c:v>2024Q1</c:v>
                </c:pt>
                <c:pt idx="139">
                  <c:v>2024Q2</c:v>
                </c:pt>
                <c:pt idx="140">
                  <c:v>2024Q3</c:v>
                </c:pt>
                <c:pt idx="141">
                  <c:v>2024Q4</c:v>
                </c:pt>
                <c:pt idx="142">
                  <c:v>2025Q1</c:v>
                </c:pt>
                <c:pt idx="143">
                  <c:v>2025Q2</c:v>
                </c:pt>
                <c:pt idx="144">
                  <c:v>2025Q3</c:v>
                </c:pt>
                <c:pt idx="145">
                  <c:v>2025Q4</c:v>
                </c:pt>
                <c:pt idx="146">
                  <c:v>2026Q1</c:v>
                </c:pt>
                <c:pt idx="147">
                  <c:v>2026Q2</c:v>
                </c:pt>
                <c:pt idx="148">
                  <c:v>2026Q3</c:v>
                </c:pt>
              </c:strCache>
            </c:strRef>
          </c:cat>
          <c:val>
            <c:numRef>
              <c:f>'Chart 6'!$Q$6:$FI$6</c:f>
              <c:numCache>
                <c:formatCode>General</c:formatCode>
                <c:ptCount val="149"/>
                <c:pt idx="0">
                  <c:v>0.55005020000000004</c:v>
                </c:pt>
                <c:pt idx="1">
                  <c:v>0.55215400000000003</c:v>
                </c:pt>
                <c:pt idx="2">
                  <c:v>0.61815070000000005</c:v>
                </c:pt>
                <c:pt idx="3">
                  <c:v>0.61798600000000004</c:v>
                </c:pt>
                <c:pt idx="4">
                  <c:v>0.50937200000000005</c:v>
                </c:pt>
                <c:pt idx="5">
                  <c:v>0.44751970000000002</c:v>
                </c:pt>
                <c:pt idx="6">
                  <c:v>0.48028700000000002</c:v>
                </c:pt>
                <c:pt idx="7">
                  <c:v>0.51916530000000005</c:v>
                </c:pt>
                <c:pt idx="8">
                  <c:v>0.48986740000000001</c:v>
                </c:pt>
                <c:pt idx="9">
                  <c:v>0.69202070000000004</c:v>
                </c:pt>
                <c:pt idx="10">
                  <c:v>0.88744449999999997</c:v>
                </c:pt>
                <c:pt idx="11">
                  <c:v>0.82424059999999999</c:v>
                </c:pt>
                <c:pt idx="12">
                  <c:v>0.80617260000000002</c:v>
                </c:pt>
                <c:pt idx="13">
                  <c:v>0.90902819999999995</c:v>
                </c:pt>
                <c:pt idx="14">
                  <c:v>0.97310940000000001</c:v>
                </c:pt>
                <c:pt idx="15">
                  <c:v>0.98911479999999996</c:v>
                </c:pt>
                <c:pt idx="16">
                  <c:v>0.98182930000000002</c:v>
                </c:pt>
                <c:pt idx="17">
                  <c:v>1.0865149999999999</c:v>
                </c:pt>
                <c:pt idx="18">
                  <c:v>1.132625</c:v>
                </c:pt>
                <c:pt idx="19">
                  <c:v>1.3667579999999999</c:v>
                </c:pt>
                <c:pt idx="20">
                  <c:v>2.0953810000000002</c:v>
                </c:pt>
                <c:pt idx="21">
                  <c:v>2.4509639999999999</c:v>
                </c:pt>
                <c:pt idx="22">
                  <c:v>2.5312969999999999</c:v>
                </c:pt>
                <c:pt idx="23">
                  <c:v>2.7093530000000001</c:v>
                </c:pt>
                <c:pt idx="24">
                  <c:v>2.7652649999999999</c:v>
                </c:pt>
                <c:pt idx="25">
                  <c:v>2.7595960000000002</c:v>
                </c:pt>
                <c:pt idx="26">
                  <c:v>2.8132250000000001</c:v>
                </c:pt>
                <c:pt idx="27">
                  <c:v>3.0121310000000001</c:v>
                </c:pt>
                <c:pt idx="28">
                  <c:v>2.5747719999999998</c:v>
                </c:pt>
                <c:pt idx="29">
                  <c:v>2.7421000000000002</c:v>
                </c:pt>
                <c:pt idx="30">
                  <c:v>2.775671</c:v>
                </c:pt>
                <c:pt idx="31">
                  <c:v>3.2518570000000002</c:v>
                </c:pt>
                <c:pt idx="32">
                  <c:v>3.3949750000000001</c:v>
                </c:pt>
                <c:pt idx="33">
                  <c:v>3.3404820000000002</c:v>
                </c:pt>
                <c:pt idx="34">
                  <c:v>3.4222350000000001</c:v>
                </c:pt>
                <c:pt idx="35">
                  <c:v>3.601594</c:v>
                </c:pt>
                <c:pt idx="36">
                  <c:v>4.0243169999999999</c:v>
                </c:pt>
                <c:pt idx="37">
                  <c:v>4.3226060000000004</c:v>
                </c:pt>
                <c:pt idx="38">
                  <c:v>5.0860029999999998</c:v>
                </c:pt>
                <c:pt idx="39">
                  <c:v>4.8045280000000004</c:v>
                </c:pt>
                <c:pt idx="40">
                  <c:v>5.4122050000000002</c:v>
                </c:pt>
                <c:pt idx="41">
                  <c:v>5.9493179999999999</c:v>
                </c:pt>
                <c:pt idx="42">
                  <c:v>6.8697549999999996</c:v>
                </c:pt>
                <c:pt idx="43">
                  <c:v>6.0169600000000001</c:v>
                </c:pt>
                <c:pt idx="44">
                  <c:v>5.8707180000000001</c:v>
                </c:pt>
                <c:pt idx="45">
                  <c:v>5.3455700000000004</c:v>
                </c:pt>
                <c:pt idx="46">
                  <c:v>4.9483860000000002</c:v>
                </c:pt>
                <c:pt idx="47">
                  <c:v>5.1518449999999998</c:v>
                </c:pt>
                <c:pt idx="48">
                  <c:v>4.9780170000000004</c:v>
                </c:pt>
                <c:pt idx="49">
                  <c:v>5.0130499999999998</c:v>
                </c:pt>
                <c:pt idx="50">
                  <c:v>5.0574870000000001</c:v>
                </c:pt>
                <c:pt idx="51">
                  <c:v>4.2648109999999999</c:v>
                </c:pt>
                <c:pt idx="52">
                  <c:v>4.5120430000000002</c:v>
                </c:pt>
                <c:pt idx="53">
                  <c:v>4.9654769999999999</c:v>
                </c:pt>
                <c:pt idx="54">
                  <c:v>4.9696410000000002</c:v>
                </c:pt>
                <c:pt idx="55">
                  <c:v>4.7810639999999998</c:v>
                </c:pt>
                <c:pt idx="56">
                  <c:v>4.8656009999999998</c:v>
                </c:pt>
                <c:pt idx="57">
                  <c:v>4.7554610000000004</c:v>
                </c:pt>
                <c:pt idx="58">
                  <c:v>4.4792670000000001</c:v>
                </c:pt>
                <c:pt idx="59">
                  <c:v>4.3803539999999996</c:v>
                </c:pt>
                <c:pt idx="60">
                  <c:v>4.4145799999999999</c:v>
                </c:pt>
                <c:pt idx="61">
                  <c:v>4.5143420000000001</c:v>
                </c:pt>
                <c:pt idx="62">
                  <c:v>4.0997880000000002</c:v>
                </c:pt>
                <c:pt idx="63">
                  <c:v>3.8659629999999998</c:v>
                </c:pt>
                <c:pt idx="64">
                  <c:v>3.8604880000000001</c:v>
                </c:pt>
                <c:pt idx="65">
                  <c:v>3.6376620000000002</c:v>
                </c:pt>
                <c:pt idx="66">
                  <c:v>3.4824449999999998</c:v>
                </c:pt>
                <c:pt idx="67">
                  <c:v>3.1552929999999999</c:v>
                </c:pt>
                <c:pt idx="68">
                  <c:v>3.247039</c:v>
                </c:pt>
                <c:pt idx="69">
                  <c:v>3.469814</c:v>
                </c:pt>
                <c:pt idx="70">
                  <c:v>3.3178169999999998</c:v>
                </c:pt>
                <c:pt idx="71">
                  <c:v>3.2917040000000002</c:v>
                </c:pt>
                <c:pt idx="72">
                  <c:v>3.2636690000000002</c:v>
                </c:pt>
                <c:pt idx="73">
                  <c:v>3.5314679999999998</c:v>
                </c:pt>
                <c:pt idx="74">
                  <c:v>3.5246409999999999</c:v>
                </c:pt>
                <c:pt idx="75">
                  <c:v>3.4706709999999998</c:v>
                </c:pt>
                <c:pt idx="76">
                  <c:v>3.5890279999999999</c:v>
                </c:pt>
                <c:pt idx="77">
                  <c:v>3.7577880000000001</c:v>
                </c:pt>
                <c:pt idx="78">
                  <c:v>3.8316300000000001</c:v>
                </c:pt>
                <c:pt idx="79">
                  <c:v>4.0185079999999997</c:v>
                </c:pt>
                <c:pt idx="80">
                  <c:v>4.0886639999999996</c:v>
                </c:pt>
                <c:pt idx="81">
                  <c:v>4.2439239999999998</c:v>
                </c:pt>
                <c:pt idx="82">
                  <c:v>4.2004950000000001</c:v>
                </c:pt>
                <c:pt idx="83">
                  <c:v>3.9862760000000002</c:v>
                </c:pt>
                <c:pt idx="84">
                  <c:v>3.9028689999999999</c:v>
                </c:pt>
                <c:pt idx="85">
                  <c:v>3.9421659999999998</c:v>
                </c:pt>
                <c:pt idx="86">
                  <c:v>3.809215</c:v>
                </c:pt>
                <c:pt idx="87">
                  <c:v>3.6606580000000002</c:v>
                </c:pt>
                <c:pt idx="88">
                  <c:v>3.718181</c:v>
                </c:pt>
                <c:pt idx="89">
                  <c:v>3.817434</c:v>
                </c:pt>
                <c:pt idx="90">
                  <c:v>3.7507130000000002</c:v>
                </c:pt>
                <c:pt idx="91">
                  <c:v>3.7316539999999998</c:v>
                </c:pt>
                <c:pt idx="92">
                  <c:v>3.6680190000000001</c:v>
                </c:pt>
                <c:pt idx="93">
                  <c:v>3.5047290000000002</c:v>
                </c:pt>
                <c:pt idx="94">
                  <c:v>3.45472</c:v>
                </c:pt>
                <c:pt idx="95">
                  <c:v>3.4666480000000002</c:v>
                </c:pt>
                <c:pt idx="96">
                  <c:v>3.381024</c:v>
                </c:pt>
                <c:pt idx="97">
                  <c:v>3.4181539999999999</c:v>
                </c:pt>
                <c:pt idx="98">
                  <c:v>3.4806339999999998</c:v>
                </c:pt>
                <c:pt idx="99">
                  <c:v>3.5176479999999999</c:v>
                </c:pt>
                <c:pt idx="100">
                  <c:v>3.6309550000000002</c:v>
                </c:pt>
                <c:pt idx="101">
                  <c:v>3.8425479999999999</c:v>
                </c:pt>
                <c:pt idx="102">
                  <c:v>3.702067</c:v>
                </c:pt>
                <c:pt idx="103">
                  <c:v>3.7860900000000002</c:v>
                </c:pt>
                <c:pt idx="104">
                  <c:v>3.8105009999999999</c:v>
                </c:pt>
                <c:pt idx="105">
                  <c:v>4.245457</c:v>
                </c:pt>
                <c:pt idx="106">
                  <c:v>4.3417709999999996</c:v>
                </c:pt>
                <c:pt idx="107">
                  <c:v>4.2072750000000001</c:v>
                </c:pt>
                <c:pt idx="108">
                  <c:v>4.3178809999999999</c:v>
                </c:pt>
                <c:pt idx="109">
                  <c:v>4.4076029999999999</c:v>
                </c:pt>
                <c:pt idx="110">
                  <c:v>4.4524929999999996</c:v>
                </c:pt>
                <c:pt idx="111">
                  <c:v>4.7771590000000002</c:v>
                </c:pt>
                <c:pt idx="112">
                  <c:v>5.0495000000000001</c:v>
                </c:pt>
                <c:pt idx="113">
                  <c:v>5.2913030000000001</c:v>
                </c:pt>
                <c:pt idx="114">
                  <c:v>5.5662929999999999</c:v>
                </c:pt>
                <c:pt idx="115">
                  <c:v>5.9864110000000004</c:v>
                </c:pt>
                <c:pt idx="116">
                  <c:v>6.2284160000000002</c:v>
                </c:pt>
                <c:pt idx="117">
                  <c:v>6.0173639999999997</c:v>
                </c:pt>
                <c:pt idx="118">
                  <c:v>6.2249759999999998</c:v>
                </c:pt>
                <c:pt idx="119">
                  <c:v>6.6324339999999999</c:v>
                </c:pt>
                <c:pt idx="120">
                  <c:v>6.7507960000000002</c:v>
                </c:pt>
                <c:pt idx="121">
                  <c:v>6.828951</c:v>
                </c:pt>
                <c:pt idx="122">
                  <c:v>7.7724039999999999</c:v>
                </c:pt>
                <c:pt idx="123">
                  <c:v>8.7984369999999998</c:v>
                </c:pt>
                <c:pt idx="124">
                  <c:v>9.1431090000000008</c:v>
                </c:pt>
                <c:pt idx="125">
                  <c:v>8.8748810000000002</c:v>
                </c:pt>
                <c:pt idx="126">
                  <c:v>8.4763079999999995</c:v>
                </c:pt>
                <c:pt idx="127">
                  <c:v>8.5063809999999993</c:v>
                </c:pt>
                <c:pt idx="128">
                  <c:v>9.2757009999999998</c:v>
                </c:pt>
                <c:pt idx="129">
                  <c:v>9.7395239999999994</c:v>
                </c:pt>
                <c:pt idx="130">
                  <c:v>8.9467119999999998</c:v>
                </c:pt>
                <c:pt idx="131">
                  <c:v>8.7214690000000008</c:v>
                </c:pt>
                <c:pt idx="132">
                  <c:v>8.8617179999999998</c:v>
                </c:pt>
                <c:pt idx="133">
                  <c:v>8.3098910000000004</c:v>
                </c:pt>
                <c:pt idx="134">
                  <c:v>8.6597939999999998</c:v>
                </c:pt>
                <c:pt idx="135">
                  <c:v>9.8568940000000005</c:v>
                </c:pt>
                <c:pt idx="136">
                  <c:v>10.150219999999999</c:v>
                </c:pt>
                <c:pt idx="137">
                  <c:v>10.810449999999999</c:v>
                </c:pt>
                <c:pt idx="138">
                  <c:v>10.965260000000001</c:v>
                </c:pt>
                <c:pt idx="139">
                  <c:v>10.59822</c:v>
                </c:pt>
                <c:pt idx="140">
                  <c:v>10.461600000000001</c:v>
                </c:pt>
                <c:pt idx="141">
                  <c:v>10.355829999999999</c:v>
                </c:pt>
                <c:pt idx="142">
                  <c:v>10.13932</c:v>
                </c:pt>
                <c:pt idx="143">
                  <c:v>10.88921</c:v>
                </c:pt>
                <c:pt idx="144">
                  <c:v>11.331860000000001</c:v>
                </c:pt>
                <c:pt idx="145">
                  <c:v>10.809699999999999</c:v>
                </c:pt>
                <c:pt idx="146">
                  <c:v>8.8286859999999994</c:v>
                </c:pt>
                <c:pt idx="147">
                  <c:v>8.1145549999999993</c:v>
                </c:pt>
                <c:pt idx="148">
                  <c:v>7.7893520000000001</c:v>
                </c:pt>
              </c:numCache>
            </c:numRef>
          </c:val>
          <c:smooth val="0"/>
          <c:extLst>
            <c:ext xmlns:c16="http://schemas.microsoft.com/office/drawing/2014/chart" uri="{C3380CC4-5D6E-409C-BE32-E72D297353CC}">
              <c16:uniqueId val="{00000003-630E-48F4-89CE-178C783AA0C6}"/>
            </c:ext>
          </c:extLst>
        </c:ser>
        <c:ser>
          <c:idx val="4"/>
          <c:order val="4"/>
          <c:tx>
            <c:strRef>
              <c:f>'Chart 6'!$P$7</c:f>
              <c:strCache>
                <c:ptCount val="1"/>
                <c:pt idx="0">
                  <c:v>Technology hardware, storage</c:v>
                </c:pt>
              </c:strCache>
            </c:strRef>
          </c:tx>
          <c:spPr>
            <a:ln w="28575" cap="rnd">
              <a:solidFill>
                <a:schemeClr val="accent5"/>
              </a:solidFill>
              <a:round/>
            </a:ln>
            <a:effectLst/>
          </c:spPr>
          <c:marker>
            <c:symbol val="none"/>
          </c:marker>
          <c:cat>
            <c:strRef>
              <c:f>'Chart 6'!$Q$2:$FI$2</c:f>
              <c:strCache>
                <c:ptCount val="149"/>
                <c:pt idx="0">
                  <c:v>1989Q3</c:v>
                </c:pt>
                <c:pt idx="1">
                  <c:v>1989Q4</c:v>
                </c:pt>
                <c:pt idx="2">
                  <c:v>1990Q1</c:v>
                </c:pt>
                <c:pt idx="3">
                  <c:v>1990Q2</c:v>
                </c:pt>
                <c:pt idx="4">
                  <c:v>1990Q3</c:v>
                </c:pt>
                <c:pt idx="5">
                  <c:v>1990Q4</c:v>
                </c:pt>
                <c:pt idx="6">
                  <c:v>1991Q1</c:v>
                </c:pt>
                <c:pt idx="7">
                  <c:v>1991Q2</c:v>
                </c:pt>
                <c:pt idx="8">
                  <c:v>1991Q3</c:v>
                </c:pt>
                <c:pt idx="9">
                  <c:v>1991Q4</c:v>
                </c:pt>
                <c:pt idx="10">
                  <c:v>1992Q1</c:v>
                </c:pt>
                <c:pt idx="11">
                  <c:v>1992Q2</c:v>
                </c:pt>
                <c:pt idx="12">
                  <c:v>1992Q3</c:v>
                </c:pt>
                <c:pt idx="13">
                  <c:v>1992Q4</c:v>
                </c:pt>
                <c:pt idx="14">
                  <c:v>1993Q1</c:v>
                </c:pt>
                <c:pt idx="15">
                  <c:v>1993Q2</c:v>
                </c:pt>
                <c:pt idx="16">
                  <c:v>1993Q3</c:v>
                </c:pt>
                <c:pt idx="17">
                  <c:v>1993Q4</c:v>
                </c:pt>
                <c:pt idx="18">
                  <c:v>1994Q1</c:v>
                </c:pt>
                <c:pt idx="19">
                  <c:v>1994Q2</c:v>
                </c:pt>
                <c:pt idx="20">
                  <c:v>1994Q3</c:v>
                </c:pt>
                <c:pt idx="21">
                  <c:v>1994Q4</c:v>
                </c:pt>
                <c:pt idx="22">
                  <c:v>1995Q1</c:v>
                </c:pt>
                <c:pt idx="23">
                  <c:v>1995Q2</c:v>
                </c:pt>
                <c:pt idx="24">
                  <c:v>1995Q3</c:v>
                </c:pt>
                <c:pt idx="25">
                  <c:v>1995Q4</c:v>
                </c:pt>
                <c:pt idx="26">
                  <c:v>1996Q1</c:v>
                </c:pt>
                <c:pt idx="27">
                  <c:v>1996Q2</c:v>
                </c:pt>
                <c:pt idx="28">
                  <c:v>1996Q3</c:v>
                </c:pt>
                <c:pt idx="29">
                  <c:v>1996Q4</c:v>
                </c:pt>
                <c:pt idx="30">
                  <c:v>1997Q1</c:v>
                </c:pt>
                <c:pt idx="31">
                  <c:v>1997Q2</c:v>
                </c:pt>
                <c:pt idx="32">
                  <c:v>1997Q3</c:v>
                </c:pt>
                <c:pt idx="33">
                  <c:v>1997Q4</c:v>
                </c:pt>
                <c:pt idx="34">
                  <c:v>1998Q1</c:v>
                </c:pt>
                <c:pt idx="35">
                  <c:v>1998Q2</c:v>
                </c:pt>
                <c:pt idx="36">
                  <c:v>1998Q3</c:v>
                </c:pt>
                <c:pt idx="37">
                  <c:v>1998Q4</c:v>
                </c:pt>
                <c:pt idx="38">
                  <c:v>1999Q1</c:v>
                </c:pt>
                <c:pt idx="39">
                  <c:v>1999Q2</c:v>
                </c:pt>
                <c:pt idx="40">
                  <c:v>1999Q3</c:v>
                </c:pt>
                <c:pt idx="41">
                  <c:v>1999Q4</c:v>
                </c:pt>
                <c:pt idx="42">
                  <c:v>2000Q1</c:v>
                </c:pt>
                <c:pt idx="43">
                  <c:v>2000Q2</c:v>
                </c:pt>
                <c:pt idx="44">
                  <c:v>2000Q3</c:v>
                </c:pt>
                <c:pt idx="45">
                  <c:v>2000Q4</c:v>
                </c:pt>
                <c:pt idx="46">
                  <c:v>2001Q1</c:v>
                </c:pt>
                <c:pt idx="47">
                  <c:v>2001Q2</c:v>
                </c:pt>
                <c:pt idx="48">
                  <c:v>2001Q3</c:v>
                </c:pt>
                <c:pt idx="49">
                  <c:v>2001Q4</c:v>
                </c:pt>
                <c:pt idx="50">
                  <c:v>2002Q1</c:v>
                </c:pt>
                <c:pt idx="51">
                  <c:v>2002Q2</c:v>
                </c:pt>
                <c:pt idx="52">
                  <c:v>2002Q3</c:v>
                </c:pt>
                <c:pt idx="53">
                  <c:v>2002Q4</c:v>
                </c:pt>
                <c:pt idx="54">
                  <c:v>2003Q1</c:v>
                </c:pt>
                <c:pt idx="55">
                  <c:v>2003Q2</c:v>
                </c:pt>
                <c:pt idx="56">
                  <c:v>2003Q3</c:v>
                </c:pt>
                <c:pt idx="57">
                  <c:v>2003Q4</c:v>
                </c:pt>
                <c:pt idx="58">
                  <c:v>2004Q1</c:v>
                </c:pt>
                <c:pt idx="59">
                  <c:v>2004Q2</c:v>
                </c:pt>
                <c:pt idx="60">
                  <c:v>2004Q3</c:v>
                </c:pt>
                <c:pt idx="61">
                  <c:v>2004Q4</c:v>
                </c:pt>
                <c:pt idx="62">
                  <c:v>2005Q1</c:v>
                </c:pt>
                <c:pt idx="63">
                  <c:v>2005Q2</c:v>
                </c:pt>
                <c:pt idx="64">
                  <c:v>2005Q3</c:v>
                </c:pt>
                <c:pt idx="65">
                  <c:v>2005Q4</c:v>
                </c:pt>
                <c:pt idx="66">
                  <c:v>2006Q1</c:v>
                </c:pt>
                <c:pt idx="67">
                  <c:v>2006Q2</c:v>
                </c:pt>
                <c:pt idx="68">
                  <c:v>2006Q3</c:v>
                </c:pt>
                <c:pt idx="69">
                  <c:v>2006Q4</c:v>
                </c:pt>
                <c:pt idx="70">
                  <c:v>2007Q1</c:v>
                </c:pt>
                <c:pt idx="71">
                  <c:v>2007Q2</c:v>
                </c:pt>
                <c:pt idx="72">
                  <c:v>2007Q3</c:v>
                </c:pt>
                <c:pt idx="73">
                  <c:v>2007Q4</c:v>
                </c:pt>
                <c:pt idx="74">
                  <c:v>2008Q1</c:v>
                </c:pt>
                <c:pt idx="75">
                  <c:v>2008Q2</c:v>
                </c:pt>
                <c:pt idx="76">
                  <c:v>2008Q3</c:v>
                </c:pt>
                <c:pt idx="77">
                  <c:v>2008Q4</c:v>
                </c:pt>
                <c:pt idx="78">
                  <c:v>2009Q1</c:v>
                </c:pt>
                <c:pt idx="79">
                  <c:v>2009Q2</c:v>
                </c:pt>
                <c:pt idx="80">
                  <c:v>2009Q3</c:v>
                </c:pt>
                <c:pt idx="81">
                  <c:v>2009Q4</c:v>
                </c:pt>
                <c:pt idx="82">
                  <c:v>2010Q1</c:v>
                </c:pt>
                <c:pt idx="83">
                  <c:v>2010Q2</c:v>
                </c:pt>
                <c:pt idx="84">
                  <c:v>2010Q3</c:v>
                </c:pt>
                <c:pt idx="85">
                  <c:v>2010Q4</c:v>
                </c:pt>
                <c:pt idx="86">
                  <c:v>2011Q1</c:v>
                </c:pt>
                <c:pt idx="87">
                  <c:v>2011Q2</c:v>
                </c:pt>
                <c:pt idx="88">
                  <c:v>2011Q3</c:v>
                </c:pt>
                <c:pt idx="89">
                  <c:v>2011Q4</c:v>
                </c:pt>
                <c:pt idx="90">
                  <c:v>2012Q1</c:v>
                </c:pt>
                <c:pt idx="91">
                  <c:v>2012Q2</c:v>
                </c:pt>
                <c:pt idx="92">
                  <c:v>2012Q3</c:v>
                </c:pt>
                <c:pt idx="93">
                  <c:v>2012Q4</c:v>
                </c:pt>
                <c:pt idx="94">
                  <c:v>2013Q1</c:v>
                </c:pt>
                <c:pt idx="95">
                  <c:v>2013Q2</c:v>
                </c:pt>
                <c:pt idx="96">
                  <c:v>2013Q3</c:v>
                </c:pt>
                <c:pt idx="97">
                  <c:v>2013Q4</c:v>
                </c:pt>
                <c:pt idx="98">
                  <c:v>2014Q1</c:v>
                </c:pt>
                <c:pt idx="99">
                  <c:v>2014Q2</c:v>
                </c:pt>
                <c:pt idx="100">
                  <c:v>2014Q3</c:v>
                </c:pt>
                <c:pt idx="101">
                  <c:v>2014Q4</c:v>
                </c:pt>
                <c:pt idx="102">
                  <c:v>2015Q1</c:v>
                </c:pt>
                <c:pt idx="103">
                  <c:v>2015Q2</c:v>
                </c:pt>
                <c:pt idx="104">
                  <c:v>2015Q3</c:v>
                </c:pt>
                <c:pt idx="105">
                  <c:v>2015Q4</c:v>
                </c:pt>
                <c:pt idx="106">
                  <c:v>2016Q1</c:v>
                </c:pt>
                <c:pt idx="107">
                  <c:v>2016Q2</c:v>
                </c:pt>
                <c:pt idx="108">
                  <c:v>2016Q3</c:v>
                </c:pt>
                <c:pt idx="109">
                  <c:v>2016Q4</c:v>
                </c:pt>
                <c:pt idx="110">
                  <c:v>2017Q1</c:v>
                </c:pt>
                <c:pt idx="111">
                  <c:v>2017Q2</c:v>
                </c:pt>
                <c:pt idx="112">
                  <c:v>2017Q3</c:v>
                </c:pt>
                <c:pt idx="113">
                  <c:v>2017Q4</c:v>
                </c:pt>
                <c:pt idx="114">
                  <c:v>2018Q1</c:v>
                </c:pt>
                <c:pt idx="115">
                  <c:v>2018Q2</c:v>
                </c:pt>
                <c:pt idx="116">
                  <c:v>2018Q3</c:v>
                </c:pt>
                <c:pt idx="117">
                  <c:v>2018Q4</c:v>
                </c:pt>
                <c:pt idx="118">
                  <c:v>2019Q1</c:v>
                </c:pt>
                <c:pt idx="119">
                  <c:v>2019Q2</c:v>
                </c:pt>
                <c:pt idx="120">
                  <c:v>2019Q3</c:v>
                </c:pt>
                <c:pt idx="121">
                  <c:v>2019Q4</c:v>
                </c:pt>
                <c:pt idx="122">
                  <c:v>2020Q1</c:v>
                </c:pt>
                <c:pt idx="123">
                  <c:v>2020Q2</c:v>
                </c:pt>
                <c:pt idx="124">
                  <c:v>2020Q3</c:v>
                </c:pt>
                <c:pt idx="125">
                  <c:v>2020Q4</c:v>
                </c:pt>
                <c:pt idx="126">
                  <c:v>2021Q1</c:v>
                </c:pt>
                <c:pt idx="127">
                  <c:v>2021Q2</c:v>
                </c:pt>
                <c:pt idx="128">
                  <c:v>2021Q3</c:v>
                </c:pt>
                <c:pt idx="129">
                  <c:v>2021Q4</c:v>
                </c:pt>
                <c:pt idx="130">
                  <c:v>2022Q1</c:v>
                </c:pt>
                <c:pt idx="131">
                  <c:v>2022Q2</c:v>
                </c:pt>
                <c:pt idx="132">
                  <c:v>2022Q3</c:v>
                </c:pt>
                <c:pt idx="133">
                  <c:v>2022Q4</c:v>
                </c:pt>
                <c:pt idx="134">
                  <c:v>2023Q1</c:v>
                </c:pt>
                <c:pt idx="135">
                  <c:v>2023Q2</c:v>
                </c:pt>
                <c:pt idx="136">
                  <c:v>2023Q3</c:v>
                </c:pt>
                <c:pt idx="137">
                  <c:v>2023Q4</c:v>
                </c:pt>
                <c:pt idx="138">
                  <c:v>2024Q1</c:v>
                </c:pt>
                <c:pt idx="139">
                  <c:v>2024Q2</c:v>
                </c:pt>
                <c:pt idx="140">
                  <c:v>2024Q3</c:v>
                </c:pt>
                <c:pt idx="141">
                  <c:v>2024Q4</c:v>
                </c:pt>
                <c:pt idx="142">
                  <c:v>2025Q1</c:v>
                </c:pt>
                <c:pt idx="143">
                  <c:v>2025Q2</c:v>
                </c:pt>
                <c:pt idx="144">
                  <c:v>2025Q3</c:v>
                </c:pt>
                <c:pt idx="145">
                  <c:v>2025Q4</c:v>
                </c:pt>
                <c:pt idx="146">
                  <c:v>2026Q1</c:v>
                </c:pt>
                <c:pt idx="147">
                  <c:v>2026Q2</c:v>
                </c:pt>
                <c:pt idx="148">
                  <c:v>2026Q3</c:v>
                </c:pt>
              </c:strCache>
            </c:strRef>
          </c:cat>
          <c:val>
            <c:numRef>
              <c:f>'Chart 6'!$Q$7:$FI$7</c:f>
              <c:numCache>
                <c:formatCode>General</c:formatCode>
                <c:ptCount val="149"/>
                <c:pt idx="0">
                  <c:v>4.4280189999999999</c:v>
                </c:pt>
                <c:pt idx="1">
                  <c:v>3.9284319999999999</c:v>
                </c:pt>
                <c:pt idx="2">
                  <c:v>4.0258250000000002</c:v>
                </c:pt>
                <c:pt idx="3">
                  <c:v>4.2709549999999998</c:v>
                </c:pt>
                <c:pt idx="4">
                  <c:v>4.063123</c:v>
                </c:pt>
                <c:pt idx="5">
                  <c:v>4.0991400000000002</c:v>
                </c:pt>
                <c:pt idx="6">
                  <c:v>4.3819629999999998</c:v>
                </c:pt>
                <c:pt idx="7">
                  <c:v>3.587046</c:v>
                </c:pt>
                <c:pt idx="8">
                  <c:v>3.3044190000000002</c:v>
                </c:pt>
                <c:pt idx="9">
                  <c:v>2.8961389999999998</c:v>
                </c:pt>
                <c:pt idx="10">
                  <c:v>2.690207</c:v>
                </c:pt>
                <c:pt idx="11">
                  <c:v>2.5921889999999999</c:v>
                </c:pt>
                <c:pt idx="12">
                  <c:v>2.4617969999999998</c:v>
                </c:pt>
                <c:pt idx="13">
                  <c:v>2.0305569999999999</c:v>
                </c:pt>
                <c:pt idx="14">
                  <c:v>1.7777670000000001</c:v>
                </c:pt>
                <c:pt idx="15">
                  <c:v>1.685192</c:v>
                </c:pt>
                <c:pt idx="16">
                  <c:v>1.4241440000000001</c:v>
                </c:pt>
                <c:pt idx="17">
                  <c:v>1.544028</c:v>
                </c:pt>
                <c:pt idx="18">
                  <c:v>1.6909050000000001</c:v>
                </c:pt>
                <c:pt idx="19">
                  <c:v>1.744888</c:v>
                </c:pt>
                <c:pt idx="20">
                  <c:v>1.816057</c:v>
                </c:pt>
                <c:pt idx="21">
                  <c:v>2.0862690000000002</c:v>
                </c:pt>
                <c:pt idx="22">
                  <c:v>2.217841</c:v>
                </c:pt>
                <c:pt idx="23">
                  <c:v>2.3830900000000002</c:v>
                </c:pt>
                <c:pt idx="24">
                  <c:v>3.4159199999999998</c:v>
                </c:pt>
                <c:pt idx="25">
                  <c:v>3.2146620000000001</c:v>
                </c:pt>
                <c:pt idx="26">
                  <c:v>3.186137</c:v>
                </c:pt>
                <c:pt idx="27">
                  <c:v>3.2346270000000001</c:v>
                </c:pt>
                <c:pt idx="28">
                  <c:v>3.0958139999999998</c:v>
                </c:pt>
                <c:pt idx="29">
                  <c:v>3.5437699999999999</c:v>
                </c:pt>
                <c:pt idx="30">
                  <c:v>3.5480749999999999</c:v>
                </c:pt>
                <c:pt idx="31">
                  <c:v>3.5544910000000001</c:v>
                </c:pt>
                <c:pt idx="32">
                  <c:v>4.1296470000000003</c:v>
                </c:pt>
                <c:pt idx="33">
                  <c:v>3.9735279999999999</c:v>
                </c:pt>
                <c:pt idx="34">
                  <c:v>3.7484169999999999</c:v>
                </c:pt>
                <c:pt idx="35">
                  <c:v>3.8712770000000001</c:v>
                </c:pt>
                <c:pt idx="36">
                  <c:v>4.2368800000000002</c:v>
                </c:pt>
                <c:pt idx="37">
                  <c:v>4.7297000000000002</c:v>
                </c:pt>
                <c:pt idx="38">
                  <c:v>5.2192470000000002</c:v>
                </c:pt>
                <c:pt idx="39">
                  <c:v>5.101172</c:v>
                </c:pt>
                <c:pt idx="40">
                  <c:v>5.954186</c:v>
                </c:pt>
                <c:pt idx="41">
                  <c:v>5.9134000000000002</c:v>
                </c:pt>
                <c:pt idx="42">
                  <c:v>7.0733449999999998</c:v>
                </c:pt>
                <c:pt idx="43">
                  <c:v>6.9602199999999996</c:v>
                </c:pt>
                <c:pt idx="44">
                  <c:v>7.4889799999999997</c:v>
                </c:pt>
                <c:pt idx="45">
                  <c:v>6.4145029999999998</c:v>
                </c:pt>
                <c:pt idx="46">
                  <c:v>5.161359</c:v>
                </c:pt>
                <c:pt idx="47">
                  <c:v>4.6255699999999997</c:v>
                </c:pt>
                <c:pt idx="48">
                  <c:v>4.0219680000000002</c:v>
                </c:pt>
                <c:pt idx="49">
                  <c:v>4.0537660000000004</c:v>
                </c:pt>
                <c:pt idx="50">
                  <c:v>3.9661230000000001</c:v>
                </c:pt>
                <c:pt idx="51">
                  <c:v>3.4024960000000002</c:v>
                </c:pt>
                <c:pt idx="52">
                  <c:v>3.3560469999999998</c:v>
                </c:pt>
                <c:pt idx="53">
                  <c:v>3.5949879999999999</c:v>
                </c:pt>
                <c:pt idx="54">
                  <c:v>3.8211249999999999</c:v>
                </c:pt>
                <c:pt idx="55">
                  <c:v>3.8677510000000002</c:v>
                </c:pt>
                <c:pt idx="56">
                  <c:v>3.9141210000000002</c:v>
                </c:pt>
                <c:pt idx="57">
                  <c:v>3.9491299999999998</c:v>
                </c:pt>
                <c:pt idx="58">
                  <c:v>3.853129</c:v>
                </c:pt>
                <c:pt idx="59">
                  <c:v>3.6817890000000002</c:v>
                </c:pt>
                <c:pt idx="60">
                  <c:v>3.5529579999999998</c:v>
                </c:pt>
                <c:pt idx="61">
                  <c:v>3.821342</c:v>
                </c:pt>
                <c:pt idx="62">
                  <c:v>3.8461829999999999</c:v>
                </c:pt>
                <c:pt idx="63">
                  <c:v>3.6093160000000002</c:v>
                </c:pt>
                <c:pt idx="64">
                  <c:v>3.6341109999999999</c:v>
                </c:pt>
                <c:pt idx="65">
                  <c:v>3.7323849999999998</c:v>
                </c:pt>
                <c:pt idx="66">
                  <c:v>3.6887500000000002</c:v>
                </c:pt>
                <c:pt idx="67">
                  <c:v>3.5893060000000001</c:v>
                </c:pt>
                <c:pt idx="68">
                  <c:v>3.4424990000000002</c:v>
                </c:pt>
                <c:pt idx="69">
                  <c:v>3.7133620000000001</c:v>
                </c:pt>
                <c:pt idx="70">
                  <c:v>3.7647010000000001</c:v>
                </c:pt>
                <c:pt idx="71">
                  <c:v>3.8345690000000001</c:v>
                </c:pt>
                <c:pt idx="72">
                  <c:v>4.2113420000000001</c:v>
                </c:pt>
                <c:pt idx="73">
                  <c:v>4.4782479999999998</c:v>
                </c:pt>
                <c:pt idx="74">
                  <c:v>4.2622410000000004</c:v>
                </c:pt>
                <c:pt idx="75">
                  <c:v>4.6000209999999999</c:v>
                </c:pt>
                <c:pt idx="76">
                  <c:v>4.775652</c:v>
                </c:pt>
                <c:pt idx="77">
                  <c:v>4.3476179999999998</c:v>
                </c:pt>
                <c:pt idx="78">
                  <c:v>4.8540549999999998</c:v>
                </c:pt>
                <c:pt idx="79">
                  <c:v>5.236262</c:v>
                </c:pt>
                <c:pt idx="80">
                  <c:v>5.6184960000000004</c:v>
                </c:pt>
                <c:pt idx="81">
                  <c:v>5.81257</c:v>
                </c:pt>
                <c:pt idx="82">
                  <c:v>5.732704</c:v>
                </c:pt>
                <c:pt idx="83">
                  <c:v>4.9458219999999997</c:v>
                </c:pt>
                <c:pt idx="84">
                  <c:v>4.3798180000000002</c:v>
                </c:pt>
                <c:pt idx="85">
                  <c:v>4.4830240000000003</c:v>
                </c:pt>
                <c:pt idx="86">
                  <c:v>4.5330500000000002</c:v>
                </c:pt>
                <c:pt idx="87">
                  <c:v>4.2985110000000004</c:v>
                </c:pt>
                <c:pt idx="88">
                  <c:v>4.666442</c:v>
                </c:pt>
                <c:pt idx="89">
                  <c:v>4.6932270000000003</c:v>
                </c:pt>
                <c:pt idx="90">
                  <c:v>5.2334300000000002</c:v>
                </c:pt>
                <c:pt idx="91">
                  <c:v>5.6969539999999999</c:v>
                </c:pt>
                <c:pt idx="92">
                  <c:v>5.9347940000000001</c:v>
                </c:pt>
                <c:pt idx="93">
                  <c:v>5.3269399999999996</c:v>
                </c:pt>
                <c:pt idx="94">
                  <c:v>4.3764310000000002</c:v>
                </c:pt>
                <c:pt idx="95">
                  <c:v>3.9706190000000001</c:v>
                </c:pt>
                <c:pt idx="96">
                  <c:v>4.1058870000000001</c:v>
                </c:pt>
                <c:pt idx="97">
                  <c:v>4.1067200000000001</c:v>
                </c:pt>
                <c:pt idx="98">
                  <c:v>3.9966170000000001</c:v>
                </c:pt>
                <c:pt idx="99">
                  <c:v>4.2166949999999996</c:v>
                </c:pt>
                <c:pt idx="100">
                  <c:v>4.5167849999999996</c:v>
                </c:pt>
                <c:pt idx="101">
                  <c:v>4.7877710000000002</c:v>
                </c:pt>
                <c:pt idx="102">
                  <c:v>4.9366380000000003</c:v>
                </c:pt>
                <c:pt idx="103">
                  <c:v>4.9450510000000003</c:v>
                </c:pt>
                <c:pt idx="104">
                  <c:v>4.6352349999999998</c:v>
                </c:pt>
                <c:pt idx="105">
                  <c:v>4.4329150000000004</c:v>
                </c:pt>
                <c:pt idx="106">
                  <c:v>4.0475079999999997</c:v>
                </c:pt>
                <c:pt idx="107">
                  <c:v>3.800262</c:v>
                </c:pt>
                <c:pt idx="108">
                  <c:v>3.795855</c:v>
                </c:pt>
                <c:pt idx="109">
                  <c:v>3.7762630000000001</c:v>
                </c:pt>
                <c:pt idx="110">
                  <c:v>4.0894130000000004</c:v>
                </c:pt>
                <c:pt idx="111">
                  <c:v>4.3299770000000004</c:v>
                </c:pt>
                <c:pt idx="112">
                  <c:v>4.3574219999999997</c:v>
                </c:pt>
                <c:pt idx="113">
                  <c:v>4.3858090000000001</c:v>
                </c:pt>
                <c:pt idx="114">
                  <c:v>4.3385889999999998</c:v>
                </c:pt>
                <c:pt idx="115">
                  <c:v>4.5391659999999998</c:v>
                </c:pt>
                <c:pt idx="116">
                  <c:v>4.7434510000000003</c:v>
                </c:pt>
                <c:pt idx="117">
                  <c:v>4.3745139999999996</c:v>
                </c:pt>
                <c:pt idx="118">
                  <c:v>3.7941829999999999</c:v>
                </c:pt>
                <c:pt idx="119">
                  <c:v>4.0429959999999996</c:v>
                </c:pt>
                <c:pt idx="120">
                  <c:v>4.0993089999999999</c:v>
                </c:pt>
                <c:pt idx="121">
                  <c:v>4.6497200000000003</c:v>
                </c:pt>
                <c:pt idx="122">
                  <c:v>5.2247640000000004</c:v>
                </c:pt>
                <c:pt idx="123">
                  <c:v>5.6080059999999996</c:v>
                </c:pt>
                <c:pt idx="124">
                  <c:v>6.7320339999999996</c:v>
                </c:pt>
                <c:pt idx="125">
                  <c:v>6.8231520000000003</c:v>
                </c:pt>
                <c:pt idx="126">
                  <c:v>6.6057030000000001</c:v>
                </c:pt>
                <c:pt idx="127">
                  <c:v>6.1031909999999998</c:v>
                </c:pt>
                <c:pt idx="128">
                  <c:v>6.4604299999999997</c:v>
                </c:pt>
                <c:pt idx="129">
                  <c:v>6.6486640000000001</c:v>
                </c:pt>
                <c:pt idx="130">
                  <c:v>7.2508439999999998</c:v>
                </c:pt>
                <c:pt idx="131">
                  <c:v>7.0706810000000004</c:v>
                </c:pt>
                <c:pt idx="132">
                  <c:v>7.4556589999999998</c:v>
                </c:pt>
                <c:pt idx="133">
                  <c:v>6.9108239999999999</c:v>
                </c:pt>
                <c:pt idx="134">
                  <c:v>6.8376359999999998</c:v>
                </c:pt>
                <c:pt idx="135">
                  <c:v>7.6026949999999998</c:v>
                </c:pt>
                <c:pt idx="136">
                  <c:v>7.5159500000000001</c:v>
                </c:pt>
                <c:pt idx="137">
                  <c:v>7.4875730000000003</c:v>
                </c:pt>
                <c:pt idx="138">
                  <c:v>6.5964219999999996</c:v>
                </c:pt>
                <c:pt idx="139">
                  <c:v>6.5078399999999998</c:v>
                </c:pt>
                <c:pt idx="140">
                  <c:v>7.2839720000000003</c:v>
                </c:pt>
                <c:pt idx="141">
                  <c:v>7.540845</c:v>
                </c:pt>
                <c:pt idx="142">
                  <c:v>7.3500959999999997</c:v>
                </c:pt>
                <c:pt idx="143">
                  <c:v>6.5583289999999996</c:v>
                </c:pt>
                <c:pt idx="144">
                  <c:v>6.5609979999999997</c:v>
                </c:pt>
                <c:pt idx="145">
                  <c:v>7.3372120000000001</c:v>
                </c:pt>
                <c:pt idx="146">
                  <c:v>7.2417230000000004</c:v>
                </c:pt>
                <c:pt idx="147">
                  <c:v>7.9255259999999996</c:v>
                </c:pt>
                <c:pt idx="148">
                  <c:v>8.3698029999999992</c:v>
                </c:pt>
              </c:numCache>
            </c:numRef>
          </c:val>
          <c:smooth val="0"/>
          <c:extLst>
            <c:ext xmlns:c16="http://schemas.microsoft.com/office/drawing/2014/chart" uri="{C3380CC4-5D6E-409C-BE32-E72D297353CC}">
              <c16:uniqueId val="{00000004-630E-48F4-89CE-178C783AA0C6}"/>
            </c:ext>
          </c:extLst>
        </c:ser>
        <c:ser>
          <c:idx val="5"/>
          <c:order val="5"/>
          <c:tx>
            <c:strRef>
              <c:f>'Chart 6'!$P$8</c:f>
              <c:strCache>
                <c:ptCount val="1"/>
                <c:pt idx="0">
                  <c:v>Semiconductor and semiconductor equipment</c:v>
                </c:pt>
              </c:strCache>
            </c:strRef>
          </c:tx>
          <c:spPr>
            <a:ln w="28575" cap="rnd">
              <a:solidFill>
                <a:schemeClr val="tx1">
                  <a:lumMod val="50000"/>
                  <a:lumOff val="50000"/>
                </a:schemeClr>
              </a:solidFill>
              <a:round/>
            </a:ln>
            <a:effectLst/>
          </c:spPr>
          <c:marker>
            <c:symbol val="none"/>
          </c:marker>
          <c:cat>
            <c:strRef>
              <c:f>'Chart 6'!$Q$2:$FI$2</c:f>
              <c:strCache>
                <c:ptCount val="149"/>
                <c:pt idx="0">
                  <c:v>1989Q3</c:v>
                </c:pt>
                <c:pt idx="1">
                  <c:v>1989Q4</c:v>
                </c:pt>
                <c:pt idx="2">
                  <c:v>1990Q1</c:v>
                </c:pt>
                <c:pt idx="3">
                  <c:v>1990Q2</c:v>
                </c:pt>
                <c:pt idx="4">
                  <c:v>1990Q3</c:v>
                </c:pt>
                <c:pt idx="5">
                  <c:v>1990Q4</c:v>
                </c:pt>
                <c:pt idx="6">
                  <c:v>1991Q1</c:v>
                </c:pt>
                <c:pt idx="7">
                  <c:v>1991Q2</c:v>
                </c:pt>
                <c:pt idx="8">
                  <c:v>1991Q3</c:v>
                </c:pt>
                <c:pt idx="9">
                  <c:v>1991Q4</c:v>
                </c:pt>
                <c:pt idx="10">
                  <c:v>1992Q1</c:v>
                </c:pt>
                <c:pt idx="11">
                  <c:v>1992Q2</c:v>
                </c:pt>
                <c:pt idx="12">
                  <c:v>1992Q3</c:v>
                </c:pt>
                <c:pt idx="13">
                  <c:v>1992Q4</c:v>
                </c:pt>
                <c:pt idx="14">
                  <c:v>1993Q1</c:v>
                </c:pt>
                <c:pt idx="15">
                  <c:v>1993Q2</c:v>
                </c:pt>
                <c:pt idx="16">
                  <c:v>1993Q3</c:v>
                </c:pt>
                <c:pt idx="17">
                  <c:v>1993Q4</c:v>
                </c:pt>
                <c:pt idx="18">
                  <c:v>1994Q1</c:v>
                </c:pt>
                <c:pt idx="19">
                  <c:v>1994Q2</c:v>
                </c:pt>
                <c:pt idx="20">
                  <c:v>1994Q3</c:v>
                </c:pt>
                <c:pt idx="21">
                  <c:v>1994Q4</c:v>
                </c:pt>
                <c:pt idx="22">
                  <c:v>1995Q1</c:v>
                </c:pt>
                <c:pt idx="23">
                  <c:v>1995Q2</c:v>
                </c:pt>
                <c:pt idx="24">
                  <c:v>1995Q3</c:v>
                </c:pt>
                <c:pt idx="25">
                  <c:v>1995Q4</c:v>
                </c:pt>
                <c:pt idx="26">
                  <c:v>1996Q1</c:v>
                </c:pt>
                <c:pt idx="27">
                  <c:v>1996Q2</c:v>
                </c:pt>
                <c:pt idx="28">
                  <c:v>1996Q3</c:v>
                </c:pt>
                <c:pt idx="29">
                  <c:v>1996Q4</c:v>
                </c:pt>
                <c:pt idx="30">
                  <c:v>1997Q1</c:v>
                </c:pt>
                <c:pt idx="31">
                  <c:v>1997Q2</c:v>
                </c:pt>
                <c:pt idx="32">
                  <c:v>1997Q3</c:v>
                </c:pt>
                <c:pt idx="33">
                  <c:v>1997Q4</c:v>
                </c:pt>
                <c:pt idx="34">
                  <c:v>1998Q1</c:v>
                </c:pt>
                <c:pt idx="35">
                  <c:v>1998Q2</c:v>
                </c:pt>
                <c:pt idx="36">
                  <c:v>1998Q3</c:v>
                </c:pt>
                <c:pt idx="37">
                  <c:v>1998Q4</c:v>
                </c:pt>
                <c:pt idx="38">
                  <c:v>1999Q1</c:v>
                </c:pt>
                <c:pt idx="39">
                  <c:v>1999Q2</c:v>
                </c:pt>
                <c:pt idx="40">
                  <c:v>1999Q3</c:v>
                </c:pt>
                <c:pt idx="41">
                  <c:v>1999Q4</c:v>
                </c:pt>
                <c:pt idx="42">
                  <c:v>2000Q1</c:v>
                </c:pt>
                <c:pt idx="43">
                  <c:v>2000Q2</c:v>
                </c:pt>
                <c:pt idx="44">
                  <c:v>2000Q3</c:v>
                </c:pt>
                <c:pt idx="45">
                  <c:v>2000Q4</c:v>
                </c:pt>
                <c:pt idx="46">
                  <c:v>2001Q1</c:v>
                </c:pt>
                <c:pt idx="47">
                  <c:v>2001Q2</c:v>
                </c:pt>
                <c:pt idx="48">
                  <c:v>2001Q3</c:v>
                </c:pt>
                <c:pt idx="49">
                  <c:v>2001Q4</c:v>
                </c:pt>
                <c:pt idx="50">
                  <c:v>2002Q1</c:v>
                </c:pt>
                <c:pt idx="51">
                  <c:v>2002Q2</c:v>
                </c:pt>
                <c:pt idx="52">
                  <c:v>2002Q3</c:v>
                </c:pt>
                <c:pt idx="53">
                  <c:v>2002Q4</c:v>
                </c:pt>
                <c:pt idx="54">
                  <c:v>2003Q1</c:v>
                </c:pt>
                <c:pt idx="55">
                  <c:v>2003Q2</c:v>
                </c:pt>
                <c:pt idx="56">
                  <c:v>2003Q3</c:v>
                </c:pt>
                <c:pt idx="57">
                  <c:v>2003Q4</c:v>
                </c:pt>
                <c:pt idx="58">
                  <c:v>2004Q1</c:v>
                </c:pt>
                <c:pt idx="59">
                  <c:v>2004Q2</c:v>
                </c:pt>
                <c:pt idx="60">
                  <c:v>2004Q3</c:v>
                </c:pt>
                <c:pt idx="61">
                  <c:v>2004Q4</c:v>
                </c:pt>
                <c:pt idx="62">
                  <c:v>2005Q1</c:v>
                </c:pt>
                <c:pt idx="63">
                  <c:v>2005Q2</c:v>
                </c:pt>
                <c:pt idx="64">
                  <c:v>2005Q3</c:v>
                </c:pt>
                <c:pt idx="65">
                  <c:v>2005Q4</c:v>
                </c:pt>
                <c:pt idx="66">
                  <c:v>2006Q1</c:v>
                </c:pt>
                <c:pt idx="67">
                  <c:v>2006Q2</c:v>
                </c:pt>
                <c:pt idx="68">
                  <c:v>2006Q3</c:v>
                </c:pt>
                <c:pt idx="69">
                  <c:v>2006Q4</c:v>
                </c:pt>
                <c:pt idx="70">
                  <c:v>2007Q1</c:v>
                </c:pt>
                <c:pt idx="71">
                  <c:v>2007Q2</c:v>
                </c:pt>
                <c:pt idx="72">
                  <c:v>2007Q3</c:v>
                </c:pt>
                <c:pt idx="73">
                  <c:v>2007Q4</c:v>
                </c:pt>
                <c:pt idx="74">
                  <c:v>2008Q1</c:v>
                </c:pt>
                <c:pt idx="75">
                  <c:v>2008Q2</c:v>
                </c:pt>
                <c:pt idx="76">
                  <c:v>2008Q3</c:v>
                </c:pt>
                <c:pt idx="77">
                  <c:v>2008Q4</c:v>
                </c:pt>
                <c:pt idx="78">
                  <c:v>2009Q1</c:v>
                </c:pt>
                <c:pt idx="79">
                  <c:v>2009Q2</c:v>
                </c:pt>
                <c:pt idx="80">
                  <c:v>2009Q3</c:v>
                </c:pt>
                <c:pt idx="81">
                  <c:v>2009Q4</c:v>
                </c:pt>
                <c:pt idx="82">
                  <c:v>2010Q1</c:v>
                </c:pt>
                <c:pt idx="83">
                  <c:v>2010Q2</c:v>
                </c:pt>
                <c:pt idx="84">
                  <c:v>2010Q3</c:v>
                </c:pt>
                <c:pt idx="85">
                  <c:v>2010Q4</c:v>
                </c:pt>
                <c:pt idx="86">
                  <c:v>2011Q1</c:v>
                </c:pt>
                <c:pt idx="87">
                  <c:v>2011Q2</c:v>
                </c:pt>
                <c:pt idx="88">
                  <c:v>2011Q3</c:v>
                </c:pt>
                <c:pt idx="89">
                  <c:v>2011Q4</c:v>
                </c:pt>
                <c:pt idx="90">
                  <c:v>2012Q1</c:v>
                </c:pt>
                <c:pt idx="91">
                  <c:v>2012Q2</c:v>
                </c:pt>
                <c:pt idx="92">
                  <c:v>2012Q3</c:v>
                </c:pt>
                <c:pt idx="93">
                  <c:v>2012Q4</c:v>
                </c:pt>
                <c:pt idx="94">
                  <c:v>2013Q1</c:v>
                </c:pt>
                <c:pt idx="95">
                  <c:v>2013Q2</c:v>
                </c:pt>
                <c:pt idx="96">
                  <c:v>2013Q3</c:v>
                </c:pt>
                <c:pt idx="97">
                  <c:v>2013Q4</c:v>
                </c:pt>
                <c:pt idx="98">
                  <c:v>2014Q1</c:v>
                </c:pt>
                <c:pt idx="99">
                  <c:v>2014Q2</c:v>
                </c:pt>
                <c:pt idx="100">
                  <c:v>2014Q3</c:v>
                </c:pt>
                <c:pt idx="101">
                  <c:v>2014Q4</c:v>
                </c:pt>
                <c:pt idx="102">
                  <c:v>2015Q1</c:v>
                </c:pt>
                <c:pt idx="103">
                  <c:v>2015Q2</c:v>
                </c:pt>
                <c:pt idx="104">
                  <c:v>2015Q3</c:v>
                </c:pt>
                <c:pt idx="105">
                  <c:v>2015Q4</c:v>
                </c:pt>
                <c:pt idx="106">
                  <c:v>2016Q1</c:v>
                </c:pt>
                <c:pt idx="107">
                  <c:v>2016Q2</c:v>
                </c:pt>
                <c:pt idx="108">
                  <c:v>2016Q3</c:v>
                </c:pt>
                <c:pt idx="109">
                  <c:v>2016Q4</c:v>
                </c:pt>
                <c:pt idx="110">
                  <c:v>2017Q1</c:v>
                </c:pt>
                <c:pt idx="111">
                  <c:v>2017Q2</c:v>
                </c:pt>
                <c:pt idx="112">
                  <c:v>2017Q3</c:v>
                </c:pt>
                <c:pt idx="113">
                  <c:v>2017Q4</c:v>
                </c:pt>
                <c:pt idx="114">
                  <c:v>2018Q1</c:v>
                </c:pt>
                <c:pt idx="115">
                  <c:v>2018Q2</c:v>
                </c:pt>
                <c:pt idx="116">
                  <c:v>2018Q3</c:v>
                </c:pt>
                <c:pt idx="117">
                  <c:v>2018Q4</c:v>
                </c:pt>
                <c:pt idx="118">
                  <c:v>2019Q1</c:v>
                </c:pt>
                <c:pt idx="119">
                  <c:v>2019Q2</c:v>
                </c:pt>
                <c:pt idx="120">
                  <c:v>2019Q3</c:v>
                </c:pt>
                <c:pt idx="121">
                  <c:v>2019Q4</c:v>
                </c:pt>
                <c:pt idx="122">
                  <c:v>2020Q1</c:v>
                </c:pt>
                <c:pt idx="123">
                  <c:v>2020Q2</c:v>
                </c:pt>
                <c:pt idx="124">
                  <c:v>2020Q3</c:v>
                </c:pt>
                <c:pt idx="125">
                  <c:v>2020Q4</c:v>
                </c:pt>
                <c:pt idx="126">
                  <c:v>2021Q1</c:v>
                </c:pt>
                <c:pt idx="127">
                  <c:v>2021Q2</c:v>
                </c:pt>
                <c:pt idx="128">
                  <c:v>2021Q3</c:v>
                </c:pt>
                <c:pt idx="129">
                  <c:v>2021Q4</c:v>
                </c:pt>
                <c:pt idx="130">
                  <c:v>2022Q1</c:v>
                </c:pt>
                <c:pt idx="131">
                  <c:v>2022Q2</c:v>
                </c:pt>
                <c:pt idx="132">
                  <c:v>2022Q3</c:v>
                </c:pt>
                <c:pt idx="133">
                  <c:v>2022Q4</c:v>
                </c:pt>
                <c:pt idx="134">
                  <c:v>2023Q1</c:v>
                </c:pt>
                <c:pt idx="135">
                  <c:v>2023Q2</c:v>
                </c:pt>
                <c:pt idx="136">
                  <c:v>2023Q3</c:v>
                </c:pt>
                <c:pt idx="137">
                  <c:v>2023Q4</c:v>
                </c:pt>
                <c:pt idx="138">
                  <c:v>2024Q1</c:v>
                </c:pt>
                <c:pt idx="139">
                  <c:v>2024Q2</c:v>
                </c:pt>
                <c:pt idx="140">
                  <c:v>2024Q3</c:v>
                </c:pt>
                <c:pt idx="141">
                  <c:v>2024Q4</c:v>
                </c:pt>
                <c:pt idx="142">
                  <c:v>2025Q1</c:v>
                </c:pt>
                <c:pt idx="143">
                  <c:v>2025Q2</c:v>
                </c:pt>
                <c:pt idx="144">
                  <c:v>2025Q3</c:v>
                </c:pt>
                <c:pt idx="145">
                  <c:v>2025Q4</c:v>
                </c:pt>
                <c:pt idx="146">
                  <c:v>2026Q1</c:v>
                </c:pt>
                <c:pt idx="147">
                  <c:v>2026Q2</c:v>
                </c:pt>
                <c:pt idx="148">
                  <c:v>2026Q3</c:v>
                </c:pt>
              </c:strCache>
            </c:strRef>
          </c:cat>
          <c:val>
            <c:numRef>
              <c:f>'Chart 6'!$Q$8:$FI$8</c:f>
              <c:numCache>
                <c:formatCode>General</c:formatCode>
                <c:ptCount val="149"/>
                <c:pt idx="0">
                  <c:v>0.76865349999999999</c:v>
                </c:pt>
                <c:pt idx="1">
                  <c:v>0.76333119999999999</c:v>
                </c:pt>
                <c:pt idx="2">
                  <c:v>0.85631959999999996</c:v>
                </c:pt>
                <c:pt idx="3">
                  <c:v>0.97529840000000001</c:v>
                </c:pt>
                <c:pt idx="4">
                  <c:v>0.92055149999999997</c:v>
                </c:pt>
                <c:pt idx="5">
                  <c:v>0.81912799999999997</c:v>
                </c:pt>
                <c:pt idx="6">
                  <c:v>0.89357529999999996</c:v>
                </c:pt>
                <c:pt idx="7">
                  <c:v>0.92998749999999997</c:v>
                </c:pt>
                <c:pt idx="8">
                  <c:v>0.85064830000000002</c:v>
                </c:pt>
                <c:pt idx="9">
                  <c:v>0.79244970000000003</c:v>
                </c:pt>
                <c:pt idx="10">
                  <c:v>0.99502210000000002</c:v>
                </c:pt>
                <c:pt idx="11">
                  <c:v>0.93172410000000006</c:v>
                </c:pt>
                <c:pt idx="12">
                  <c:v>1.001933</c:v>
                </c:pt>
                <c:pt idx="13">
                  <c:v>1.187019</c:v>
                </c:pt>
                <c:pt idx="14">
                  <c:v>1.51911</c:v>
                </c:pt>
                <c:pt idx="15">
                  <c:v>1.6759900000000001</c:v>
                </c:pt>
                <c:pt idx="16">
                  <c:v>1.9281200000000001</c:v>
                </c:pt>
                <c:pt idx="17">
                  <c:v>1.8825400000000001</c:v>
                </c:pt>
                <c:pt idx="18">
                  <c:v>2.000953</c:v>
                </c:pt>
                <c:pt idx="19">
                  <c:v>1.951255</c:v>
                </c:pt>
                <c:pt idx="20">
                  <c:v>2.0037660000000002</c:v>
                </c:pt>
                <c:pt idx="21">
                  <c:v>2.1841729999999999</c:v>
                </c:pt>
                <c:pt idx="22">
                  <c:v>2.4344100000000002</c:v>
                </c:pt>
                <c:pt idx="23">
                  <c:v>2.9194749999999998</c:v>
                </c:pt>
                <c:pt idx="24">
                  <c:v>3.4320580000000001</c:v>
                </c:pt>
                <c:pt idx="25">
                  <c:v>2.8855200000000001</c:v>
                </c:pt>
                <c:pt idx="26">
                  <c:v>2.3098320000000001</c:v>
                </c:pt>
                <c:pt idx="27">
                  <c:v>2.5164019999999998</c:v>
                </c:pt>
                <c:pt idx="28">
                  <c:v>1.8320259999999999</c:v>
                </c:pt>
                <c:pt idx="29">
                  <c:v>2.3638129999999999</c:v>
                </c:pt>
                <c:pt idx="30">
                  <c:v>2.7181479999999998</c:v>
                </c:pt>
                <c:pt idx="31">
                  <c:v>2.7265619999999999</c:v>
                </c:pt>
                <c:pt idx="32">
                  <c:v>2.9740890000000002</c:v>
                </c:pt>
                <c:pt idx="33">
                  <c:v>2.5062199999999999</c:v>
                </c:pt>
                <c:pt idx="34">
                  <c:v>2.3146260000000001</c:v>
                </c:pt>
                <c:pt idx="35">
                  <c:v>2.0333350000000001</c:v>
                </c:pt>
                <c:pt idx="36">
                  <c:v>2.1855989999999998</c:v>
                </c:pt>
                <c:pt idx="37">
                  <c:v>2.5601880000000001</c:v>
                </c:pt>
                <c:pt idx="38">
                  <c:v>2.8994300000000002</c:v>
                </c:pt>
                <c:pt idx="39">
                  <c:v>2.6428639999999999</c:v>
                </c:pt>
                <c:pt idx="40">
                  <c:v>3.419413</c:v>
                </c:pt>
                <c:pt idx="41">
                  <c:v>3.8512659999999999</c:v>
                </c:pt>
                <c:pt idx="42">
                  <c:v>5.7489140000000001</c:v>
                </c:pt>
                <c:pt idx="43">
                  <c:v>6.6800759999999997</c:v>
                </c:pt>
                <c:pt idx="44">
                  <c:v>6.895956</c:v>
                </c:pt>
                <c:pt idx="45">
                  <c:v>4.7099060000000001</c:v>
                </c:pt>
                <c:pt idx="46">
                  <c:v>4.4635590000000001</c:v>
                </c:pt>
                <c:pt idx="47">
                  <c:v>4.1425650000000003</c:v>
                </c:pt>
                <c:pt idx="48">
                  <c:v>4.092422</c:v>
                </c:pt>
                <c:pt idx="49">
                  <c:v>4.1194600000000001</c:v>
                </c:pt>
                <c:pt idx="50">
                  <c:v>4.589855</c:v>
                </c:pt>
                <c:pt idx="51">
                  <c:v>4.1281160000000003</c:v>
                </c:pt>
                <c:pt idx="52">
                  <c:v>3.1506829999999999</c:v>
                </c:pt>
                <c:pt idx="53">
                  <c:v>3.0206390000000001</c:v>
                </c:pt>
                <c:pt idx="54">
                  <c:v>3.0198130000000001</c:v>
                </c:pt>
                <c:pt idx="55">
                  <c:v>3.2659020000000001</c:v>
                </c:pt>
                <c:pt idx="56">
                  <c:v>3.785876</c:v>
                </c:pt>
                <c:pt idx="57">
                  <c:v>4.3143010000000004</c:v>
                </c:pt>
                <c:pt idx="58">
                  <c:v>4.0326909999999998</c:v>
                </c:pt>
                <c:pt idx="59">
                  <c:v>3.6869719999999999</c:v>
                </c:pt>
                <c:pt idx="60">
                  <c:v>3.0668489999999999</c:v>
                </c:pt>
                <c:pt idx="61">
                  <c:v>3.0333929999999998</c:v>
                </c:pt>
                <c:pt idx="62">
                  <c:v>3.0338440000000002</c:v>
                </c:pt>
                <c:pt idx="63">
                  <c:v>3.176987</c:v>
                </c:pt>
                <c:pt idx="64">
                  <c:v>3.3412000000000002</c:v>
                </c:pt>
                <c:pt idx="65">
                  <c:v>3.2540879999999999</c:v>
                </c:pt>
                <c:pt idx="66">
                  <c:v>3.1103489999999998</c:v>
                </c:pt>
                <c:pt idx="67">
                  <c:v>2.863823</c:v>
                </c:pt>
                <c:pt idx="68">
                  <c:v>2.6506029999999998</c:v>
                </c:pt>
                <c:pt idx="69">
                  <c:v>2.621464</c:v>
                </c:pt>
                <c:pt idx="70">
                  <c:v>2.4225850000000002</c:v>
                </c:pt>
                <c:pt idx="71">
                  <c:v>2.521487</c:v>
                </c:pt>
                <c:pt idx="72">
                  <c:v>2.7661859999999998</c:v>
                </c:pt>
                <c:pt idx="73">
                  <c:v>2.690105</c:v>
                </c:pt>
                <c:pt idx="74">
                  <c:v>2.4757199999999999</c:v>
                </c:pt>
                <c:pt idx="75">
                  <c:v>2.5588000000000002</c:v>
                </c:pt>
                <c:pt idx="76">
                  <c:v>2.4406210000000002</c:v>
                </c:pt>
                <c:pt idx="77">
                  <c:v>2.1714319999999998</c:v>
                </c:pt>
                <c:pt idx="78">
                  <c:v>2.3294169999999998</c:v>
                </c:pt>
                <c:pt idx="79">
                  <c:v>2.4551180000000001</c:v>
                </c:pt>
                <c:pt idx="80">
                  <c:v>2.6164269999999998</c:v>
                </c:pt>
                <c:pt idx="81">
                  <c:v>2.5202800000000001</c:v>
                </c:pt>
                <c:pt idx="82">
                  <c:v>2.5024670000000002</c:v>
                </c:pt>
                <c:pt idx="83">
                  <c:v>2.5397150000000002</c:v>
                </c:pt>
                <c:pt idx="84">
                  <c:v>2.4915880000000001</c:v>
                </c:pt>
                <c:pt idx="85">
                  <c:v>2.518256</c:v>
                </c:pt>
                <c:pt idx="86">
                  <c:v>2.567828</c:v>
                </c:pt>
                <c:pt idx="87">
                  <c:v>2.5021949999999999</c:v>
                </c:pt>
                <c:pt idx="88">
                  <c:v>2.3934869999999999</c:v>
                </c:pt>
                <c:pt idx="89">
                  <c:v>2.4301539999999999</c:v>
                </c:pt>
                <c:pt idx="90">
                  <c:v>2.4338709999999999</c:v>
                </c:pt>
                <c:pt idx="91">
                  <c:v>2.3319869999999998</c:v>
                </c:pt>
                <c:pt idx="92">
                  <c:v>2.1818409999999999</c:v>
                </c:pt>
                <c:pt idx="93">
                  <c:v>1.9753369999999999</c:v>
                </c:pt>
                <c:pt idx="94">
                  <c:v>1.9908090000000001</c:v>
                </c:pt>
                <c:pt idx="95">
                  <c:v>2.0197340000000001</c:v>
                </c:pt>
                <c:pt idx="96">
                  <c:v>2.0146929999999998</c:v>
                </c:pt>
                <c:pt idx="97">
                  <c:v>2.019568</c:v>
                </c:pt>
                <c:pt idx="98">
                  <c:v>2.0431349999999999</c:v>
                </c:pt>
                <c:pt idx="99">
                  <c:v>2.1708910000000001</c:v>
                </c:pt>
                <c:pt idx="100">
                  <c:v>2.4001320000000002</c:v>
                </c:pt>
                <c:pt idx="101">
                  <c:v>2.405405</c:v>
                </c:pt>
                <c:pt idx="102">
                  <c:v>2.3962590000000001</c:v>
                </c:pt>
                <c:pt idx="103">
                  <c:v>2.4243199999999998</c:v>
                </c:pt>
                <c:pt idx="104">
                  <c:v>2.2994279999999998</c:v>
                </c:pt>
                <c:pt idx="105">
                  <c:v>2.4911569999999998</c:v>
                </c:pt>
                <c:pt idx="106">
                  <c:v>2.4921500000000001</c:v>
                </c:pt>
                <c:pt idx="107">
                  <c:v>2.759414</c:v>
                </c:pt>
                <c:pt idx="108">
                  <c:v>3.051358</c:v>
                </c:pt>
                <c:pt idx="109">
                  <c:v>3.290454</c:v>
                </c:pt>
                <c:pt idx="110">
                  <c:v>3.337189</c:v>
                </c:pt>
                <c:pt idx="111">
                  <c:v>3.472623</c:v>
                </c:pt>
                <c:pt idx="112">
                  <c:v>3.5595680000000001</c:v>
                </c:pt>
                <c:pt idx="113">
                  <c:v>3.9461659999999998</c:v>
                </c:pt>
                <c:pt idx="114">
                  <c:v>4.0456260000000004</c:v>
                </c:pt>
                <c:pt idx="115">
                  <c:v>4.1797839999999997</c:v>
                </c:pt>
                <c:pt idx="116">
                  <c:v>3.9312269999999998</c:v>
                </c:pt>
                <c:pt idx="117">
                  <c:v>3.6782149999999998</c:v>
                </c:pt>
                <c:pt idx="118">
                  <c:v>3.7967759999999999</c:v>
                </c:pt>
                <c:pt idx="119">
                  <c:v>3.8168169999999999</c:v>
                </c:pt>
                <c:pt idx="120">
                  <c:v>3.8578600000000001</c:v>
                </c:pt>
                <c:pt idx="121">
                  <c:v>4.1055720000000004</c:v>
                </c:pt>
                <c:pt idx="122">
                  <c:v>4.3126249999999997</c:v>
                </c:pt>
                <c:pt idx="123">
                  <c:v>4.6417820000000001</c:v>
                </c:pt>
                <c:pt idx="124">
                  <c:v>4.7868599999999999</c:v>
                </c:pt>
                <c:pt idx="125">
                  <c:v>5.1418499999999998</c:v>
                </c:pt>
                <c:pt idx="126">
                  <c:v>5.4234099999999996</c:v>
                </c:pt>
                <c:pt idx="127">
                  <c:v>5.4373149999999999</c:v>
                </c:pt>
                <c:pt idx="128">
                  <c:v>5.5548710000000003</c:v>
                </c:pt>
                <c:pt idx="129">
                  <c:v>6.0895849999999996</c:v>
                </c:pt>
                <c:pt idx="130">
                  <c:v>6.0040050000000003</c:v>
                </c:pt>
                <c:pt idx="131">
                  <c:v>5.4835729999999998</c:v>
                </c:pt>
                <c:pt idx="132">
                  <c:v>5.2413299999999996</c:v>
                </c:pt>
                <c:pt idx="133">
                  <c:v>5.0158290000000001</c:v>
                </c:pt>
                <c:pt idx="134">
                  <c:v>5.8504310000000004</c:v>
                </c:pt>
                <c:pt idx="135">
                  <c:v>6.6815329999999999</c:v>
                </c:pt>
                <c:pt idx="136">
                  <c:v>7.4401080000000004</c:v>
                </c:pt>
                <c:pt idx="137">
                  <c:v>7.6687010000000004</c:v>
                </c:pt>
                <c:pt idx="138">
                  <c:v>9.3694559999999996</c:v>
                </c:pt>
                <c:pt idx="139">
                  <c:v>10.91259</c:v>
                </c:pt>
                <c:pt idx="140">
                  <c:v>11.22465</c:v>
                </c:pt>
                <c:pt idx="141">
                  <c:v>11.49151</c:v>
                </c:pt>
                <c:pt idx="142">
                  <c:v>10.94632</c:v>
                </c:pt>
                <c:pt idx="143">
                  <c:v>11.113720000000001</c:v>
                </c:pt>
                <c:pt idx="144">
                  <c:v>13.370380000000001</c:v>
                </c:pt>
                <c:pt idx="145">
                  <c:v>14.265940000000001</c:v>
                </c:pt>
                <c:pt idx="146">
                  <c:v>14.61496</c:v>
                </c:pt>
                <c:pt idx="147">
                  <c:v>17.521270000000001</c:v>
                </c:pt>
                <c:pt idx="148">
                  <c:v>17.80416</c:v>
                </c:pt>
              </c:numCache>
            </c:numRef>
          </c:val>
          <c:smooth val="0"/>
          <c:extLst>
            <c:ext xmlns:c16="http://schemas.microsoft.com/office/drawing/2014/chart" uri="{C3380CC4-5D6E-409C-BE32-E72D297353CC}">
              <c16:uniqueId val="{00000005-630E-48F4-89CE-178C783AA0C6}"/>
            </c:ext>
          </c:extLst>
        </c:ser>
        <c:dLbls>
          <c:showLegendKey val="0"/>
          <c:showVal val="0"/>
          <c:showCatName val="0"/>
          <c:showSerName val="0"/>
          <c:showPercent val="0"/>
          <c:showBubbleSize val="0"/>
        </c:dLbls>
        <c:smooth val="0"/>
        <c:axId val="1634600383"/>
        <c:axId val="1634600863"/>
      </c:lineChart>
      <c:catAx>
        <c:axId val="1634600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4600863"/>
        <c:crosses val="autoZero"/>
        <c:auto val="1"/>
        <c:lblAlgn val="ctr"/>
        <c:lblOffset val="100"/>
        <c:noMultiLvlLbl val="0"/>
      </c:catAx>
      <c:valAx>
        <c:axId val="1634600863"/>
        <c:scaling>
          <c:orientation val="minMax"/>
          <c:max val="18"/>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4600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100"/>
              <a:t>US$ per</a:t>
            </a:r>
            <a:r>
              <a:rPr lang="en-GB" sz="1100" baseline="0"/>
              <a:t> mmbtu</a:t>
            </a:r>
            <a:r>
              <a:rPr lang="en-GB" sz="1100"/>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20238726863877E-2"/>
          <c:y val="8.0680865479743666E-2"/>
          <c:w val="0.87298235107944733"/>
          <c:h val="0.65889292034902081"/>
        </c:manualLayout>
      </c:layout>
      <c:lineChart>
        <c:grouping val="standard"/>
        <c:varyColors val="0"/>
        <c:ser>
          <c:idx val="0"/>
          <c:order val="0"/>
          <c:tx>
            <c:strRef>
              <c:f>'Chart 7'!$Z$2</c:f>
              <c:strCache>
                <c:ptCount val="1"/>
                <c:pt idx="0">
                  <c:v>Natural gas, US </c:v>
                </c:pt>
              </c:strCache>
            </c:strRef>
          </c:tx>
          <c:spPr>
            <a:ln w="28575" cap="rnd">
              <a:solidFill>
                <a:schemeClr val="bg1">
                  <a:lumMod val="75000"/>
                </a:schemeClr>
              </a:solidFill>
              <a:round/>
            </a:ln>
            <a:effectLst/>
          </c:spPr>
          <c:marker>
            <c:symbol val="none"/>
          </c:marker>
          <c:cat>
            <c:strRef>
              <c:f>'Chart 7'!$Y$3:$Y$83</c:f>
              <c:strCache>
                <c:ptCount val="81"/>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pt idx="75">
                  <c:v>2026M04</c:v>
                </c:pt>
                <c:pt idx="76">
                  <c:v>2026M05</c:v>
                </c:pt>
                <c:pt idx="77">
                  <c:v>2026M06</c:v>
                </c:pt>
                <c:pt idx="78">
                  <c:v>2026M07</c:v>
                </c:pt>
                <c:pt idx="79">
                  <c:v>2026MO8</c:v>
                </c:pt>
                <c:pt idx="80">
                  <c:v>2026M09</c:v>
                </c:pt>
              </c:strCache>
            </c:strRef>
          </c:cat>
          <c:val>
            <c:numRef>
              <c:f>'Chart 7'!$Z$3:$Z$83</c:f>
              <c:numCache>
                <c:formatCode>0.0</c:formatCode>
                <c:ptCount val="81"/>
                <c:pt idx="0">
                  <c:v>2.0299999999999998</c:v>
                </c:pt>
                <c:pt idx="1">
                  <c:v>1.92</c:v>
                </c:pt>
                <c:pt idx="2">
                  <c:v>1.79</c:v>
                </c:pt>
                <c:pt idx="3">
                  <c:v>1.74</c:v>
                </c:pt>
                <c:pt idx="4">
                  <c:v>1.75</c:v>
                </c:pt>
                <c:pt idx="5">
                  <c:v>1.61</c:v>
                </c:pt>
                <c:pt idx="6">
                  <c:v>1.74</c:v>
                </c:pt>
                <c:pt idx="7">
                  <c:v>2.2999999999999998</c:v>
                </c:pt>
                <c:pt idx="8">
                  <c:v>1.92</c:v>
                </c:pt>
                <c:pt idx="9">
                  <c:v>2.25</c:v>
                </c:pt>
                <c:pt idx="10">
                  <c:v>2.59</c:v>
                </c:pt>
                <c:pt idx="11">
                  <c:v>2.54</c:v>
                </c:pt>
                <c:pt idx="12">
                  <c:v>2.67</c:v>
                </c:pt>
                <c:pt idx="13">
                  <c:v>5.07</c:v>
                </c:pt>
                <c:pt idx="14">
                  <c:v>2.56</c:v>
                </c:pt>
                <c:pt idx="15">
                  <c:v>2.61</c:v>
                </c:pt>
                <c:pt idx="16">
                  <c:v>2.89</c:v>
                </c:pt>
                <c:pt idx="17">
                  <c:v>3.23</c:v>
                </c:pt>
                <c:pt idx="18">
                  <c:v>3.8</c:v>
                </c:pt>
                <c:pt idx="19">
                  <c:v>4.05</c:v>
                </c:pt>
                <c:pt idx="20">
                  <c:v>5.1100000000000003</c:v>
                </c:pt>
                <c:pt idx="21">
                  <c:v>5.48</c:v>
                </c:pt>
                <c:pt idx="22">
                  <c:v>5.0199999999999996</c:v>
                </c:pt>
                <c:pt idx="23">
                  <c:v>3.73</c:v>
                </c:pt>
                <c:pt idx="24">
                  <c:v>4.33</c:v>
                </c:pt>
                <c:pt idx="25">
                  <c:v>4.66</c:v>
                </c:pt>
                <c:pt idx="26">
                  <c:v>4.88</c:v>
                </c:pt>
                <c:pt idx="27">
                  <c:v>6.53</c:v>
                </c:pt>
                <c:pt idx="28">
                  <c:v>8.14</c:v>
                </c:pt>
                <c:pt idx="29">
                  <c:v>7.67</c:v>
                </c:pt>
                <c:pt idx="30">
                  <c:v>7.26</c:v>
                </c:pt>
                <c:pt idx="31">
                  <c:v>8.7899999999999991</c:v>
                </c:pt>
                <c:pt idx="32">
                  <c:v>7.76</c:v>
                </c:pt>
                <c:pt idx="33">
                  <c:v>5.62</c:v>
                </c:pt>
                <c:pt idx="34">
                  <c:v>5.28</c:v>
                </c:pt>
                <c:pt idx="35">
                  <c:v>5.5</c:v>
                </c:pt>
                <c:pt idx="36">
                  <c:v>3.27</c:v>
                </c:pt>
                <c:pt idx="37">
                  <c:v>2.38</c:v>
                </c:pt>
                <c:pt idx="38">
                  <c:v>2.2999999999999998</c:v>
                </c:pt>
                <c:pt idx="39">
                  <c:v>2.16</c:v>
                </c:pt>
                <c:pt idx="40">
                  <c:v>2.15</c:v>
                </c:pt>
                <c:pt idx="41">
                  <c:v>2.1800000000000002</c:v>
                </c:pt>
                <c:pt idx="42">
                  <c:v>2.5499999999999998</c:v>
                </c:pt>
                <c:pt idx="43">
                  <c:v>2.58</c:v>
                </c:pt>
                <c:pt idx="44">
                  <c:v>2.64</c:v>
                </c:pt>
                <c:pt idx="45">
                  <c:v>2.99</c:v>
                </c:pt>
                <c:pt idx="46">
                  <c:v>2.71</c:v>
                </c:pt>
                <c:pt idx="47">
                  <c:v>2.5299999999999998</c:v>
                </c:pt>
                <c:pt idx="48">
                  <c:v>3.18</c:v>
                </c:pt>
                <c:pt idx="49">
                  <c:v>1.72</c:v>
                </c:pt>
                <c:pt idx="50">
                  <c:v>1.5</c:v>
                </c:pt>
                <c:pt idx="51">
                  <c:v>1.6</c:v>
                </c:pt>
                <c:pt idx="52">
                  <c:v>2.13</c:v>
                </c:pt>
                <c:pt idx="53">
                  <c:v>2.5099999999999998</c:v>
                </c:pt>
                <c:pt idx="54">
                  <c:v>2.08</c:v>
                </c:pt>
                <c:pt idx="55">
                  <c:v>1.99</c:v>
                </c:pt>
                <c:pt idx="56">
                  <c:v>2.25</c:v>
                </c:pt>
                <c:pt idx="57">
                  <c:v>2.21</c:v>
                </c:pt>
                <c:pt idx="58">
                  <c:v>2.1</c:v>
                </c:pt>
                <c:pt idx="59">
                  <c:v>3.02</c:v>
                </c:pt>
                <c:pt idx="60">
                  <c:v>4.0999999999999996</c:v>
                </c:pt>
                <c:pt idx="61">
                  <c:v>4.22</c:v>
                </c:pt>
                <c:pt idx="62">
                  <c:v>4.13</c:v>
                </c:pt>
                <c:pt idx="63">
                  <c:v>3.4</c:v>
                </c:pt>
                <c:pt idx="64">
                  <c:v>3.12</c:v>
                </c:pt>
                <c:pt idx="65">
                  <c:v>3.02</c:v>
                </c:pt>
                <c:pt idx="66">
                  <c:v>3.19</c:v>
                </c:pt>
                <c:pt idx="67">
                  <c:v>2.91</c:v>
                </c:pt>
                <c:pt idx="68">
                  <c:v>2.97</c:v>
                </c:pt>
                <c:pt idx="69">
                  <c:v>3.2</c:v>
                </c:pt>
                <c:pt idx="70">
                  <c:v>3.79</c:v>
                </c:pt>
                <c:pt idx="71">
                  <c:v>4.25</c:v>
                </c:pt>
                <c:pt idx="72">
                  <c:v>7.58</c:v>
                </c:pt>
                <c:pt idx="73">
                  <c:v>3.61</c:v>
                </c:pt>
                <c:pt idx="74">
                  <c:v>3.06</c:v>
                </c:pt>
                <c:pt idx="75" formatCode="General">
                  <c:v>2.77</c:v>
                </c:pt>
                <c:pt idx="76" formatCode="General">
                  <c:v>2.93</c:v>
                </c:pt>
                <c:pt idx="77" formatCode="General">
                  <c:v>3.15</c:v>
                </c:pt>
                <c:pt idx="78" formatCode="General">
                  <c:v>2.89</c:v>
                </c:pt>
                <c:pt idx="79" formatCode="General">
                  <c:v>2.77</c:v>
                </c:pt>
              </c:numCache>
            </c:numRef>
          </c:val>
          <c:smooth val="0"/>
          <c:extLst>
            <c:ext xmlns:c16="http://schemas.microsoft.com/office/drawing/2014/chart" uri="{C3380CC4-5D6E-409C-BE32-E72D297353CC}">
              <c16:uniqueId val="{00000000-0BAC-456C-BEEC-9C5C7F37053F}"/>
            </c:ext>
          </c:extLst>
        </c:ser>
        <c:ser>
          <c:idx val="1"/>
          <c:order val="1"/>
          <c:tx>
            <c:strRef>
              <c:f>'Chart 7'!$AA$2</c:f>
              <c:strCache>
                <c:ptCount val="1"/>
                <c:pt idx="0">
                  <c:v>Natural gas, Europe</c:v>
                </c:pt>
              </c:strCache>
            </c:strRef>
          </c:tx>
          <c:spPr>
            <a:ln w="28575" cap="rnd">
              <a:solidFill>
                <a:schemeClr val="accent1"/>
              </a:solidFill>
              <a:round/>
            </a:ln>
            <a:effectLst/>
          </c:spPr>
          <c:marker>
            <c:symbol val="none"/>
          </c:marker>
          <c:cat>
            <c:strRef>
              <c:f>'Chart 7'!$Y$3:$Y$83</c:f>
              <c:strCache>
                <c:ptCount val="81"/>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pt idx="75">
                  <c:v>2026M04</c:v>
                </c:pt>
                <c:pt idx="76">
                  <c:v>2026M05</c:v>
                </c:pt>
                <c:pt idx="77">
                  <c:v>2026M06</c:v>
                </c:pt>
                <c:pt idx="78">
                  <c:v>2026M07</c:v>
                </c:pt>
                <c:pt idx="79">
                  <c:v>2026MO8</c:v>
                </c:pt>
                <c:pt idx="80">
                  <c:v>2026M09</c:v>
                </c:pt>
              </c:strCache>
            </c:strRef>
          </c:cat>
          <c:val>
            <c:numRef>
              <c:f>'Chart 7'!$AA$3:$AA$83</c:f>
              <c:numCache>
                <c:formatCode>0.0</c:formatCode>
                <c:ptCount val="81"/>
                <c:pt idx="0">
                  <c:v>3.63</c:v>
                </c:pt>
                <c:pt idx="1">
                  <c:v>2.91</c:v>
                </c:pt>
                <c:pt idx="2">
                  <c:v>2.72</c:v>
                </c:pt>
                <c:pt idx="3">
                  <c:v>2.12</c:v>
                </c:pt>
                <c:pt idx="4">
                  <c:v>1.58</c:v>
                </c:pt>
                <c:pt idx="5">
                  <c:v>1.75</c:v>
                </c:pt>
                <c:pt idx="6">
                  <c:v>1.8</c:v>
                </c:pt>
                <c:pt idx="7">
                  <c:v>2.86</c:v>
                </c:pt>
                <c:pt idx="8">
                  <c:v>3.95</c:v>
                </c:pt>
                <c:pt idx="9">
                  <c:v>4.8899999999999997</c:v>
                </c:pt>
                <c:pt idx="10">
                  <c:v>4.84</c:v>
                </c:pt>
                <c:pt idx="11">
                  <c:v>5.86</c:v>
                </c:pt>
                <c:pt idx="12">
                  <c:v>7.27</c:v>
                </c:pt>
                <c:pt idx="13">
                  <c:v>6.16</c:v>
                </c:pt>
                <c:pt idx="14">
                  <c:v>6.13</c:v>
                </c:pt>
                <c:pt idx="15">
                  <c:v>7.15</c:v>
                </c:pt>
                <c:pt idx="16">
                  <c:v>8.91</c:v>
                </c:pt>
                <c:pt idx="17">
                  <c:v>10.3</c:v>
                </c:pt>
                <c:pt idx="18">
                  <c:v>12.51</c:v>
                </c:pt>
                <c:pt idx="19">
                  <c:v>15.43</c:v>
                </c:pt>
                <c:pt idx="20">
                  <c:v>22.84</c:v>
                </c:pt>
                <c:pt idx="21">
                  <c:v>31.05</c:v>
                </c:pt>
                <c:pt idx="22">
                  <c:v>27.62</c:v>
                </c:pt>
                <c:pt idx="23">
                  <c:v>38.03</c:v>
                </c:pt>
                <c:pt idx="24">
                  <c:v>28.26</c:v>
                </c:pt>
                <c:pt idx="25">
                  <c:v>27.23</c:v>
                </c:pt>
                <c:pt idx="26">
                  <c:v>42.39</c:v>
                </c:pt>
                <c:pt idx="27">
                  <c:v>32.200000000000003</c:v>
                </c:pt>
                <c:pt idx="28">
                  <c:v>29.17</c:v>
                </c:pt>
                <c:pt idx="29">
                  <c:v>33.56</c:v>
                </c:pt>
                <c:pt idx="30">
                  <c:v>51.33</c:v>
                </c:pt>
                <c:pt idx="31">
                  <c:v>70.040000000000006</c:v>
                </c:pt>
                <c:pt idx="32">
                  <c:v>59.1</c:v>
                </c:pt>
                <c:pt idx="33">
                  <c:v>39.020000000000003</c:v>
                </c:pt>
                <c:pt idx="34">
                  <c:v>35.72</c:v>
                </c:pt>
                <c:pt idx="35">
                  <c:v>36.04</c:v>
                </c:pt>
                <c:pt idx="36">
                  <c:v>20.18</c:v>
                </c:pt>
                <c:pt idx="37">
                  <c:v>16.54</c:v>
                </c:pt>
                <c:pt idx="38">
                  <c:v>13.81</c:v>
                </c:pt>
                <c:pt idx="39">
                  <c:v>13.52</c:v>
                </c:pt>
                <c:pt idx="40">
                  <c:v>10.11</c:v>
                </c:pt>
                <c:pt idx="41">
                  <c:v>10.35</c:v>
                </c:pt>
                <c:pt idx="42">
                  <c:v>9.5500000000000007</c:v>
                </c:pt>
                <c:pt idx="43">
                  <c:v>11.19</c:v>
                </c:pt>
                <c:pt idx="44">
                  <c:v>11.55</c:v>
                </c:pt>
                <c:pt idx="45">
                  <c:v>14.57</c:v>
                </c:pt>
                <c:pt idx="46">
                  <c:v>14.49</c:v>
                </c:pt>
                <c:pt idx="47">
                  <c:v>11.51</c:v>
                </c:pt>
                <c:pt idx="48">
                  <c:v>9.56</c:v>
                </c:pt>
                <c:pt idx="49">
                  <c:v>8.15</c:v>
                </c:pt>
                <c:pt idx="50">
                  <c:v>8.5500000000000007</c:v>
                </c:pt>
                <c:pt idx="51">
                  <c:v>9.09</c:v>
                </c:pt>
                <c:pt idx="52">
                  <c:v>10.119999999999999</c:v>
                </c:pt>
                <c:pt idx="53">
                  <c:v>10.87</c:v>
                </c:pt>
                <c:pt idx="54">
                  <c:v>10.35</c:v>
                </c:pt>
                <c:pt idx="55">
                  <c:v>12.37</c:v>
                </c:pt>
                <c:pt idx="56">
                  <c:v>11.78</c:v>
                </c:pt>
                <c:pt idx="57">
                  <c:v>12.92</c:v>
                </c:pt>
                <c:pt idx="58">
                  <c:v>13.93</c:v>
                </c:pt>
                <c:pt idx="59">
                  <c:v>13.86</c:v>
                </c:pt>
                <c:pt idx="60">
                  <c:v>14.66</c:v>
                </c:pt>
                <c:pt idx="61">
                  <c:v>15.34</c:v>
                </c:pt>
                <c:pt idx="62">
                  <c:v>13.24</c:v>
                </c:pt>
                <c:pt idx="63">
                  <c:v>11.59</c:v>
                </c:pt>
                <c:pt idx="64">
                  <c:v>11.66</c:v>
                </c:pt>
                <c:pt idx="65">
                  <c:v>12.37</c:v>
                </c:pt>
                <c:pt idx="66">
                  <c:v>11.62</c:v>
                </c:pt>
                <c:pt idx="67">
                  <c:v>11.15</c:v>
                </c:pt>
                <c:pt idx="68">
                  <c:v>11.12</c:v>
                </c:pt>
                <c:pt idx="69">
                  <c:v>10.89</c:v>
                </c:pt>
                <c:pt idx="70">
                  <c:v>10.42</c:v>
                </c:pt>
                <c:pt idx="71">
                  <c:v>9.48</c:v>
                </c:pt>
                <c:pt idx="72">
                  <c:v>11.76</c:v>
                </c:pt>
                <c:pt idx="73">
                  <c:v>11.24</c:v>
                </c:pt>
                <c:pt idx="74">
                  <c:v>17.91</c:v>
                </c:pt>
                <c:pt idx="75" formatCode="General">
                  <c:v>15.41</c:v>
                </c:pt>
                <c:pt idx="76" formatCode="General">
                  <c:v>16.170000000000002</c:v>
                </c:pt>
                <c:pt idx="77" formatCode="General">
                  <c:v>15.17</c:v>
                </c:pt>
                <c:pt idx="78" formatCode="General">
                  <c:v>18.059999999999999</c:v>
                </c:pt>
                <c:pt idx="79" formatCode="General">
                  <c:v>21.11</c:v>
                </c:pt>
              </c:numCache>
            </c:numRef>
          </c:val>
          <c:smooth val="0"/>
          <c:extLst>
            <c:ext xmlns:c16="http://schemas.microsoft.com/office/drawing/2014/chart" uri="{C3380CC4-5D6E-409C-BE32-E72D297353CC}">
              <c16:uniqueId val="{00000001-0BAC-456C-BEEC-9C5C7F37053F}"/>
            </c:ext>
          </c:extLst>
        </c:ser>
        <c:ser>
          <c:idx val="2"/>
          <c:order val="2"/>
          <c:tx>
            <c:strRef>
              <c:f>'Chart 7'!$AB$2</c:f>
              <c:strCache>
                <c:ptCount val="1"/>
                <c:pt idx="0">
                  <c:v>Liquefied natural gas (LNG)</c:v>
                </c:pt>
              </c:strCache>
            </c:strRef>
          </c:tx>
          <c:spPr>
            <a:ln w="28575" cap="rnd">
              <a:solidFill>
                <a:schemeClr val="accent5">
                  <a:lumMod val="60000"/>
                  <a:lumOff val="40000"/>
                </a:schemeClr>
              </a:solidFill>
              <a:round/>
            </a:ln>
            <a:effectLst/>
          </c:spPr>
          <c:marker>
            <c:symbol val="none"/>
          </c:marker>
          <c:cat>
            <c:strRef>
              <c:f>'Chart 7'!$Y$3:$Y$83</c:f>
              <c:strCache>
                <c:ptCount val="81"/>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pt idx="75">
                  <c:v>2026M04</c:v>
                </c:pt>
                <c:pt idx="76">
                  <c:v>2026M05</c:v>
                </c:pt>
                <c:pt idx="77">
                  <c:v>2026M06</c:v>
                </c:pt>
                <c:pt idx="78">
                  <c:v>2026M07</c:v>
                </c:pt>
                <c:pt idx="79">
                  <c:v>2026MO8</c:v>
                </c:pt>
                <c:pt idx="80">
                  <c:v>2026M09</c:v>
                </c:pt>
              </c:strCache>
            </c:strRef>
          </c:cat>
          <c:val>
            <c:numRef>
              <c:f>'Chart 7'!$AB$3:$AB$83</c:f>
              <c:numCache>
                <c:formatCode>0.0</c:formatCode>
                <c:ptCount val="81"/>
                <c:pt idx="0">
                  <c:v>9.89</c:v>
                </c:pt>
                <c:pt idx="1">
                  <c:v>9.89</c:v>
                </c:pt>
                <c:pt idx="2">
                  <c:v>10.210000000000001</c:v>
                </c:pt>
                <c:pt idx="3">
                  <c:v>10.01</c:v>
                </c:pt>
                <c:pt idx="4">
                  <c:v>10.08</c:v>
                </c:pt>
                <c:pt idx="5">
                  <c:v>8.9700000000000006</c:v>
                </c:pt>
                <c:pt idx="6">
                  <c:v>7.79</c:v>
                </c:pt>
                <c:pt idx="7">
                  <c:v>6.34</c:v>
                </c:pt>
                <c:pt idx="8">
                  <c:v>5.88</c:v>
                </c:pt>
                <c:pt idx="9">
                  <c:v>6.18</c:v>
                </c:pt>
                <c:pt idx="10">
                  <c:v>6.86</c:v>
                </c:pt>
                <c:pt idx="11">
                  <c:v>7.66</c:v>
                </c:pt>
                <c:pt idx="12">
                  <c:v>9</c:v>
                </c:pt>
                <c:pt idx="13">
                  <c:v>9.8800000000000008</c:v>
                </c:pt>
                <c:pt idx="14">
                  <c:v>7.9</c:v>
                </c:pt>
                <c:pt idx="15">
                  <c:v>8.2799999999999994</c:v>
                </c:pt>
                <c:pt idx="16">
                  <c:v>8.92</c:v>
                </c:pt>
                <c:pt idx="17">
                  <c:v>9.6199999999999992</c:v>
                </c:pt>
                <c:pt idx="18">
                  <c:v>10.36</c:v>
                </c:pt>
                <c:pt idx="19">
                  <c:v>10.8</c:v>
                </c:pt>
                <c:pt idx="20">
                  <c:v>11.44</c:v>
                </c:pt>
                <c:pt idx="21">
                  <c:v>12.38</c:v>
                </c:pt>
                <c:pt idx="22">
                  <c:v>15.25</c:v>
                </c:pt>
                <c:pt idx="23">
                  <c:v>15.32</c:v>
                </c:pt>
                <c:pt idx="24">
                  <c:v>14.69</c:v>
                </c:pt>
                <c:pt idx="25">
                  <c:v>17</c:v>
                </c:pt>
                <c:pt idx="26">
                  <c:v>15.11</c:v>
                </c:pt>
                <c:pt idx="27">
                  <c:v>16.29</c:v>
                </c:pt>
                <c:pt idx="28">
                  <c:v>16.68</c:v>
                </c:pt>
                <c:pt idx="29">
                  <c:v>15.53</c:v>
                </c:pt>
                <c:pt idx="30">
                  <c:v>18.88</c:v>
                </c:pt>
                <c:pt idx="31">
                  <c:v>21.21</c:v>
                </c:pt>
                <c:pt idx="32">
                  <c:v>23.73</c:v>
                </c:pt>
                <c:pt idx="33">
                  <c:v>21.84</c:v>
                </c:pt>
                <c:pt idx="34">
                  <c:v>19.59</c:v>
                </c:pt>
                <c:pt idx="35">
                  <c:v>20.58</c:v>
                </c:pt>
                <c:pt idx="36">
                  <c:v>20.190000000000001</c:v>
                </c:pt>
                <c:pt idx="37">
                  <c:v>18.420000000000002</c:v>
                </c:pt>
                <c:pt idx="38">
                  <c:v>16.03</c:v>
                </c:pt>
                <c:pt idx="39">
                  <c:v>14.37</c:v>
                </c:pt>
                <c:pt idx="40">
                  <c:v>13.43</c:v>
                </c:pt>
                <c:pt idx="41">
                  <c:v>12.68</c:v>
                </c:pt>
                <c:pt idx="42">
                  <c:v>12.99</c:v>
                </c:pt>
                <c:pt idx="43">
                  <c:v>12.54</c:v>
                </c:pt>
                <c:pt idx="44">
                  <c:v>12.21</c:v>
                </c:pt>
                <c:pt idx="45">
                  <c:v>12.62</c:v>
                </c:pt>
                <c:pt idx="46">
                  <c:v>12.72</c:v>
                </c:pt>
                <c:pt idx="47">
                  <c:v>14.44</c:v>
                </c:pt>
                <c:pt idx="48">
                  <c:v>14.34</c:v>
                </c:pt>
                <c:pt idx="49">
                  <c:v>13.64</c:v>
                </c:pt>
                <c:pt idx="50">
                  <c:v>13.19</c:v>
                </c:pt>
                <c:pt idx="51">
                  <c:v>11.88</c:v>
                </c:pt>
                <c:pt idx="52">
                  <c:v>12.16</c:v>
                </c:pt>
                <c:pt idx="53">
                  <c:v>12.13</c:v>
                </c:pt>
                <c:pt idx="54">
                  <c:v>12.49</c:v>
                </c:pt>
                <c:pt idx="55">
                  <c:v>13.32</c:v>
                </c:pt>
                <c:pt idx="56">
                  <c:v>12.97</c:v>
                </c:pt>
                <c:pt idx="57">
                  <c:v>12.54</c:v>
                </c:pt>
                <c:pt idx="58">
                  <c:v>12.82</c:v>
                </c:pt>
                <c:pt idx="59">
                  <c:v>12.64</c:v>
                </c:pt>
                <c:pt idx="60">
                  <c:v>13.19</c:v>
                </c:pt>
                <c:pt idx="61">
                  <c:v>12.78</c:v>
                </c:pt>
                <c:pt idx="62">
                  <c:v>12.55</c:v>
                </c:pt>
                <c:pt idx="63">
                  <c:v>12.68</c:v>
                </c:pt>
                <c:pt idx="64">
                  <c:v>12.32</c:v>
                </c:pt>
                <c:pt idx="65">
                  <c:v>12.17</c:v>
                </c:pt>
                <c:pt idx="66">
                  <c:v>11.91</c:v>
                </c:pt>
                <c:pt idx="67">
                  <c:v>11.79</c:v>
                </c:pt>
                <c:pt idx="68">
                  <c:v>11.47</c:v>
                </c:pt>
                <c:pt idx="69">
                  <c:v>11.1</c:v>
                </c:pt>
                <c:pt idx="70">
                  <c:v>11.15</c:v>
                </c:pt>
                <c:pt idx="71">
                  <c:v>11.32</c:v>
                </c:pt>
                <c:pt idx="72">
                  <c:v>11.49</c:v>
                </c:pt>
                <c:pt idx="73">
                  <c:v>11.32</c:v>
                </c:pt>
                <c:pt idx="74">
                  <c:v>11.42</c:v>
                </c:pt>
                <c:pt idx="75" formatCode="General">
                  <c:v>15.65</c:v>
                </c:pt>
                <c:pt idx="76" formatCode="General">
                  <c:v>12.88</c:v>
                </c:pt>
                <c:pt idx="77" formatCode="General">
                  <c:v>11.79</c:v>
                </c:pt>
                <c:pt idx="78" formatCode="General">
                  <c:v>13.85</c:v>
                </c:pt>
                <c:pt idx="79" formatCode="General">
                  <c:v>13.94</c:v>
                </c:pt>
              </c:numCache>
            </c:numRef>
          </c:val>
          <c:smooth val="0"/>
          <c:extLst>
            <c:ext xmlns:c16="http://schemas.microsoft.com/office/drawing/2014/chart" uri="{C3380CC4-5D6E-409C-BE32-E72D297353CC}">
              <c16:uniqueId val="{00000002-0BAC-456C-BEEC-9C5C7F37053F}"/>
            </c:ext>
          </c:extLst>
        </c:ser>
        <c:dLbls>
          <c:showLegendKey val="0"/>
          <c:showVal val="0"/>
          <c:showCatName val="0"/>
          <c:showSerName val="0"/>
          <c:showPercent val="0"/>
          <c:showBubbleSize val="0"/>
        </c:dLbls>
        <c:smooth val="0"/>
        <c:axId val="1007992031"/>
        <c:axId val="888757135"/>
      </c:lineChart>
      <c:catAx>
        <c:axId val="1007992031"/>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8757135"/>
        <c:crosses val="autoZero"/>
        <c:auto val="1"/>
        <c:lblAlgn val="ctr"/>
        <c:lblOffset val="100"/>
        <c:tickLblSkip val="6"/>
        <c:tickMarkSkip val="3"/>
        <c:noMultiLvlLbl val="0"/>
      </c:catAx>
      <c:valAx>
        <c:axId val="8887571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7992031"/>
        <c:crosses val="autoZero"/>
        <c:crossBetween val="between"/>
      </c:valAx>
      <c:spPr>
        <a:noFill/>
        <a:ln>
          <a:noFill/>
        </a:ln>
        <a:effectLst/>
      </c:spPr>
    </c:plotArea>
    <c:legend>
      <c:legendPos val="b"/>
      <c:layout>
        <c:manualLayout>
          <c:xMode val="edge"/>
          <c:yMode val="edge"/>
          <c:x val="4.7070400987682573E-2"/>
          <c:y val="0.88763392431652566"/>
          <c:w val="0.89999990772771188"/>
          <c:h val="5.006428740957247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100"/>
              <a:t>Indices of US$ values, 2020=100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6795853408424842E-2"/>
          <c:y val="8.143332918685936E-2"/>
          <c:w val="0.87360808933227119"/>
          <c:h val="0.65892655910984366"/>
        </c:manualLayout>
      </c:layout>
      <c:lineChart>
        <c:grouping val="standard"/>
        <c:varyColors val="0"/>
        <c:ser>
          <c:idx val="0"/>
          <c:order val="0"/>
          <c:tx>
            <c:strRef>
              <c:f>'Chart 7'!$T$2</c:f>
              <c:strCache>
                <c:ptCount val="1"/>
                <c:pt idx="0">
                  <c:v>Crude oil, average </c:v>
                </c:pt>
              </c:strCache>
            </c:strRef>
          </c:tx>
          <c:spPr>
            <a:ln w="28575" cap="rnd">
              <a:solidFill>
                <a:schemeClr val="tx2">
                  <a:lumMod val="90000"/>
                  <a:lumOff val="10000"/>
                </a:schemeClr>
              </a:solidFill>
              <a:round/>
            </a:ln>
            <a:effectLst/>
          </c:spPr>
          <c:marker>
            <c:symbol val="none"/>
          </c:marker>
          <c:cat>
            <c:strRef>
              <c:f>'Chart 7'!$S$3:$S$83</c:f>
              <c:strCache>
                <c:ptCount val="80"/>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pt idx="75">
                  <c:v>2026M04</c:v>
                </c:pt>
                <c:pt idx="76">
                  <c:v>2026M05</c:v>
                </c:pt>
                <c:pt idx="77">
                  <c:v>2026M06</c:v>
                </c:pt>
                <c:pt idx="78">
                  <c:v>2026M07</c:v>
                </c:pt>
                <c:pt idx="79">
                  <c:v>2026MO8</c:v>
                </c:pt>
              </c:strCache>
            </c:strRef>
          </c:cat>
          <c:val>
            <c:numRef>
              <c:f>'Chart 7'!$T$3:$T$83</c:f>
              <c:numCache>
                <c:formatCode>0.0</c:formatCode>
                <c:ptCount val="81"/>
                <c:pt idx="0">
                  <c:v>149.33333333333334</c:v>
                </c:pt>
                <c:pt idx="1">
                  <c:v>129.21212121212119</c:v>
                </c:pt>
                <c:pt idx="2">
                  <c:v>78.060606060606062</c:v>
                </c:pt>
                <c:pt idx="3">
                  <c:v>50.909090909090907</c:v>
                </c:pt>
                <c:pt idx="4">
                  <c:v>73.696969696969688</c:v>
                </c:pt>
                <c:pt idx="5">
                  <c:v>95.757575757575751</c:v>
                </c:pt>
                <c:pt idx="6">
                  <c:v>102.06060606060608</c:v>
                </c:pt>
                <c:pt idx="7">
                  <c:v>105.2121212121212</c:v>
                </c:pt>
                <c:pt idx="8">
                  <c:v>98.424242424242422</c:v>
                </c:pt>
                <c:pt idx="9">
                  <c:v>96.727272727272734</c:v>
                </c:pt>
                <c:pt idx="10">
                  <c:v>102.54545454545453</c:v>
                </c:pt>
                <c:pt idx="11">
                  <c:v>118.06060606060606</c:v>
                </c:pt>
                <c:pt idx="12">
                  <c:v>129.93939393939394</c:v>
                </c:pt>
                <c:pt idx="13">
                  <c:v>146.66666666666666</c:v>
                </c:pt>
                <c:pt idx="14">
                  <c:v>154.66666666666666</c:v>
                </c:pt>
                <c:pt idx="15">
                  <c:v>152.72727272727275</c:v>
                </c:pt>
                <c:pt idx="16">
                  <c:v>160.969696969697</c:v>
                </c:pt>
                <c:pt idx="17">
                  <c:v>174.06060606060606</c:v>
                </c:pt>
                <c:pt idx="18">
                  <c:v>177.69696969696969</c:v>
                </c:pt>
                <c:pt idx="19">
                  <c:v>167.03030303030303</c:v>
                </c:pt>
                <c:pt idx="20">
                  <c:v>176.4848484848485</c:v>
                </c:pt>
                <c:pt idx="21">
                  <c:v>199.03030303030303</c:v>
                </c:pt>
                <c:pt idx="22">
                  <c:v>193.69696969696969</c:v>
                </c:pt>
                <c:pt idx="23">
                  <c:v>176.72727272727272</c:v>
                </c:pt>
                <c:pt idx="24">
                  <c:v>203.39393939393941</c:v>
                </c:pt>
                <c:pt idx="25">
                  <c:v>226.66666666666666</c:v>
                </c:pt>
                <c:pt idx="26">
                  <c:v>272.4848484848485</c:v>
                </c:pt>
                <c:pt idx="27">
                  <c:v>250.66666666666669</c:v>
                </c:pt>
                <c:pt idx="28">
                  <c:v>266.90909090909088</c:v>
                </c:pt>
                <c:pt idx="29">
                  <c:v>283.15151515151513</c:v>
                </c:pt>
                <c:pt idx="30">
                  <c:v>254.78787878787878</c:v>
                </c:pt>
                <c:pt idx="31">
                  <c:v>232.72727272727272</c:v>
                </c:pt>
                <c:pt idx="32">
                  <c:v>213.81818181818181</c:v>
                </c:pt>
                <c:pt idx="33">
                  <c:v>218.90909090909091</c:v>
                </c:pt>
                <c:pt idx="34">
                  <c:v>211.8787878787879</c:v>
                </c:pt>
                <c:pt idx="35">
                  <c:v>189.33333333333331</c:v>
                </c:pt>
                <c:pt idx="36">
                  <c:v>194.90909090909093</c:v>
                </c:pt>
                <c:pt idx="37">
                  <c:v>194.66666666666666</c:v>
                </c:pt>
                <c:pt idx="38">
                  <c:v>185.45454545454544</c:v>
                </c:pt>
                <c:pt idx="39">
                  <c:v>200</c:v>
                </c:pt>
                <c:pt idx="40">
                  <c:v>179.63636363636363</c:v>
                </c:pt>
                <c:pt idx="41">
                  <c:v>177.69696969696969</c:v>
                </c:pt>
                <c:pt idx="42">
                  <c:v>191.5151515151515</c:v>
                </c:pt>
                <c:pt idx="43">
                  <c:v>205.33333333333331</c:v>
                </c:pt>
                <c:pt idx="44">
                  <c:v>223.51515151515153</c:v>
                </c:pt>
                <c:pt idx="45">
                  <c:v>215.99999999999997</c:v>
                </c:pt>
                <c:pt idx="46">
                  <c:v>197.33333333333334</c:v>
                </c:pt>
                <c:pt idx="47">
                  <c:v>183.51515151515153</c:v>
                </c:pt>
                <c:pt idx="48">
                  <c:v>188.36363636363637</c:v>
                </c:pt>
                <c:pt idx="49">
                  <c:v>195.15151515151516</c:v>
                </c:pt>
                <c:pt idx="50">
                  <c:v>202.42424242424244</c:v>
                </c:pt>
                <c:pt idx="51">
                  <c:v>213.33333333333334</c:v>
                </c:pt>
                <c:pt idx="52">
                  <c:v>197.33333333333334</c:v>
                </c:pt>
                <c:pt idx="53">
                  <c:v>196.84848484848484</c:v>
                </c:pt>
                <c:pt idx="54">
                  <c:v>201.93939393939394</c:v>
                </c:pt>
                <c:pt idx="55">
                  <c:v>189.33333333333331</c:v>
                </c:pt>
                <c:pt idx="56">
                  <c:v>175.51515151515153</c:v>
                </c:pt>
                <c:pt idx="57">
                  <c:v>179.39393939393941</c:v>
                </c:pt>
                <c:pt idx="58">
                  <c:v>175.27272727272728</c:v>
                </c:pt>
                <c:pt idx="59">
                  <c:v>175.27272727272728</c:v>
                </c:pt>
                <c:pt idx="60">
                  <c:v>189.57575757575756</c:v>
                </c:pt>
                <c:pt idx="61">
                  <c:v>178.90909090909091</c:v>
                </c:pt>
                <c:pt idx="62">
                  <c:v>171.39393939393941</c:v>
                </c:pt>
                <c:pt idx="63">
                  <c:v>159.75757575757575</c:v>
                </c:pt>
                <c:pt idx="64">
                  <c:v>152</c:v>
                </c:pt>
                <c:pt idx="65">
                  <c:v>167.5151515151515</c:v>
                </c:pt>
                <c:pt idx="66">
                  <c:v>167.75757575757578</c:v>
                </c:pt>
                <c:pt idx="67">
                  <c:v>161.69696969696969</c:v>
                </c:pt>
                <c:pt idx="68">
                  <c:v>161.21212121212122</c:v>
                </c:pt>
                <c:pt idx="69">
                  <c:v>152.72727272727275</c:v>
                </c:pt>
                <c:pt idx="70">
                  <c:v>151.03030303030303</c:v>
                </c:pt>
                <c:pt idx="71">
                  <c:v>147.63636363636363</c:v>
                </c:pt>
                <c:pt idx="72">
                  <c:v>154.42424242424244</c:v>
                </c:pt>
                <c:pt idx="73">
                  <c:v>164.84848484848484</c:v>
                </c:pt>
                <c:pt idx="74">
                  <c:v>231.75757575757575</c:v>
                </c:pt>
                <c:pt idx="75">
                  <c:v>251.8787878787879</c:v>
                </c:pt>
                <c:pt idx="76">
                  <c:v>243.39393939393941</c:v>
                </c:pt>
                <c:pt idx="77">
                  <c:v>198.06060606060606</c:v>
                </c:pt>
                <c:pt idx="78">
                  <c:v>193.45454545454547</c:v>
                </c:pt>
                <c:pt idx="79">
                  <c:v>204.60606060606062</c:v>
                </c:pt>
              </c:numCache>
            </c:numRef>
          </c:val>
          <c:smooth val="0"/>
          <c:extLst>
            <c:ext xmlns:c16="http://schemas.microsoft.com/office/drawing/2014/chart" uri="{C3380CC4-5D6E-409C-BE32-E72D297353CC}">
              <c16:uniqueId val="{00000000-6DE7-49ED-8EDB-AE641EA62730}"/>
            </c:ext>
          </c:extLst>
        </c:ser>
        <c:ser>
          <c:idx val="1"/>
          <c:order val="1"/>
          <c:tx>
            <c:strRef>
              <c:f>'Chart 7'!$U$2</c:f>
              <c:strCache>
                <c:ptCount val="1"/>
                <c:pt idx="0">
                  <c:v>Liquefied natural gas (LNG)</c:v>
                </c:pt>
              </c:strCache>
            </c:strRef>
          </c:tx>
          <c:spPr>
            <a:ln w="28575" cap="rnd">
              <a:solidFill>
                <a:srgbClr val="00B050"/>
              </a:solidFill>
              <a:round/>
            </a:ln>
            <a:effectLst/>
          </c:spPr>
          <c:marker>
            <c:symbol val="none"/>
          </c:marker>
          <c:cat>
            <c:strRef>
              <c:f>'Chart 7'!$S$3:$S$83</c:f>
              <c:strCache>
                <c:ptCount val="80"/>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pt idx="75">
                  <c:v>2026M04</c:v>
                </c:pt>
                <c:pt idx="76">
                  <c:v>2026M05</c:v>
                </c:pt>
                <c:pt idx="77">
                  <c:v>2026M06</c:v>
                </c:pt>
                <c:pt idx="78">
                  <c:v>2026M07</c:v>
                </c:pt>
                <c:pt idx="79">
                  <c:v>2026MO8</c:v>
                </c:pt>
              </c:strCache>
            </c:strRef>
          </c:cat>
          <c:val>
            <c:numRef>
              <c:f>'Chart 7'!$U$3:$U$83</c:f>
              <c:numCache>
                <c:formatCode>0.0</c:formatCode>
                <c:ptCount val="81"/>
                <c:pt idx="0">
                  <c:v>118.96551724137929</c:v>
                </c:pt>
                <c:pt idx="1">
                  <c:v>118.96551724137929</c:v>
                </c:pt>
                <c:pt idx="2">
                  <c:v>122.81475541299119</c:v>
                </c:pt>
                <c:pt idx="3">
                  <c:v>120.40898155573375</c:v>
                </c:pt>
                <c:pt idx="4">
                  <c:v>121.25100240577385</c:v>
                </c:pt>
                <c:pt idx="5">
                  <c:v>107.89895749799518</c:v>
                </c:pt>
                <c:pt idx="6">
                  <c:v>93.704891740176407</c:v>
                </c:pt>
                <c:pt idx="7">
                  <c:v>76.263031275060129</c:v>
                </c:pt>
                <c:pt idx="8">
                  <c:v>70.72975140336807</c:v>
                </c:pt>
                <c:pt idx="9">
                  <c:v>74.3384121892542</c:v>
                </c:pt>
                <c:pt idx="10">
                  <c:v>82.518043303929417</c:v>
                </c:pt>
                <c:pt idx="11">
                  <c:v>92.141138732959092</c:v>
                </c:pt>
                <c:pt idx="12">
                  <c:v>108.25982357658378</c:v>
                </c:pt>
                <c:pt idx="13">
                  <c:v>118.84522854851642</c:v>
                </c:pt>
                <c:pt idx="14">
                  <c:v>95.028067361668008</c:v>
                </c:pt>
                <c:pt idx="15">
                  <c:v>99.599037690457081</c:v>
                </c:pt>
                <c:pt idx="16">
                  <c:v>107.29751403368081</c:v>
                </c:pt>
                <c:pt idx="17">
                  <c:v>115.71772253408177</c:v>
                </c:pt>
                <c:pt idx="18">
                  <c:v>124.61908580593422</c:v>
                </c:pt>
                <c:pt idx="19">
                  <c:v>129.91178829190056</c:v>
                </c:pt>
                <c:pt idx="20">
                  <c:v>137.61026463512428</c:v>
                </c:pt>
                <c:pt idx="21">
                  <c:v>148.91740176423417</c:v>
                </c:pt>
                <c:pt idx="22">
                  <c:v>183.44025661587807</c:v>
                </c:pt>
                <c:pt idx="23">
                  <c:v>184.28227746591818</c:v>
                </c:pt>
                <c:pt idx="24">
                  <c:v>176.70408981555732</c:v>
                </c:pt>
                <c:pt idx="25">
                  <c:v>204.49077786688048</c:v>
                </c:pt>
                <c:pt idx="26">
                  <c:v>181.75621491579787</c:v>
                </c:pt>
                <c:pt idx="27">
                  <c:v>195.95028067361665</c:v>
                </c:pt>
                <c:pt idx="28">
                  <c:v>200.64153969526865</c:v>
                </c:pt>
                <c:pt idx="29">
                  <c:v>186.80834001603844</c:v>
                </c:pt>
                <c:pt idx="30">
                  <c:v>227.1050521251002</c:v>
                </c:pt>
                <c:pt idx="31">
                  <c:v>255.13231756214915</c:v>
                </c:pt>
                <c:pt idx="32">
                  <c:v>285.44506816359257</c:v>
                </c:pt>
                <c:pt idx="33">
                  <c:v>262.71050521250999</c:v>
                </c:pt>
                <c:pt idx="34">
                  <c:v>235.64554931836406</c:v>
                </c:pt>
                <c:pt idx="35">
                  <c:v>247.55412991178821</c:v>
                </c:pt>
                <c:pt idx="36">
                  <c:v>242.86287089013632</c:v>
                </c:pt>
                <c:pt idx="37">
                  <c:v>221.57177225340817</c:v>
                </c:pt>
                <c:pt idx="38">
                  <c:v>192.82277465918202</c:v>
                </c:pt>
                <c:pt idx="39">
                  <c:v>172.85485164394544</c:v>
                </c:pt>
                <c:pt idx="40">
                  <c:v>161.54771451483558</c:v>
                </c:pt>
                <c:pt idx="41">
                  <c:v>152.52606255012026</c:v>
                </c:pt>
                <c:pt idx="42">
                  <c:v>156.25501202886926</c:v>
                </c:pt>
                <c:pt idx="43">
                  <c:v>150.84202085004006</c:v>
                </c:pt>
                <c:pt idx="44">
                  <c:v>146.87249398556534</c:v>
                </c:pt>
                <c:pt idx="45">
                  <c:v>151.80433039294303</c:v>
                </c:pt>
                <c:pt idx="46">
                  <c:v>153.00721732157177</c:v>
                </c:pt>
                <c:pt idx="47">
                  <c:v>173.69687249398552</c:v>
                </c:pt>
                <c:pt idx="48">
                  <c:v>172.49398556535684</c:v>
                </c:pt>
                <c:pt idx="49">
                  <c:v>164.07377706495586</c:v>
                </c:pt>
                <c:pt idx="50">
                  <c:v>158.66078588612669</c:v>
                </c:pt>
                <c:pt idx="51">
                  <c:v>142.9029671210906</c:v>
                </c:pt>
                <c:pt idx="52">
                  <c:v>146.27105052125097</c:v>
                </c:pt>
                <c:pt idx="53">
                  <c:v>145.91018444266237</c:v>
                </c:pt>
                <c:pt idx="54">
                  <c:v>150.24057738572571</c:v>
                </c:pt>
                <c:pt idx="55">
                  <c:v>160.224538893344</c:v>
                </c:pt>
                <c:pt idx="56">
                  <c:v>156.01443464314352</c:v>
                </c:pt>
                <c:pt idx="57">
                  <c:v>150.84202085004006</c:v>
                </c:pt>
                <c:pt idx="58">
                  <c:v>154.21010425020049</c:v>
                </c:pt>
                <c:pt idx="59">
                  <c:v>152.0449077786688</c:v>
                </c:pt>
                <c:pt idx="60">
                  <c:v>158.66078588612669</c:v>
                </c:pt>
                <c:pt idx="61">
                  <c:v>153.72894947874897</c:v>
                </c:pt>
                <c:pt idx="62">
                  <c:v>150.96230954290294</c:v>
                </c:pt>
                <c:pt idx="63">
                  <c:v>152.52606255012026</c:v>
                </c:pt>
                <c:pt idx="64">
                  <c:v>148.19566960705691</c:v>
                </c:pt>
                <c:pt idx="65">
                  <c:v>146.39133921411386</c:v>
                </c:pt>
                <c:pt idx="66">
                  <c:v>143.26383319967923</c:v>
                </c:pt>
                <c:pt idx="67">
                  <c:v>141.82036888532474</c:v>
                </c:pt>
                <c:pt idx="68">
                  <c:v>137.97113071371291</c:v>
                </c:pt>
                <c:pt idx="69">
                  <c:v>133.52044907778665</c:v>
                </c:pt>
                <c:pt idx="70">
                  <c:v>134.12189254210102</c:v>
                </c:pt>
                <c:pt idx="71">
                  <c:v>136.16680032076985</c:v>
                </c:pt>
                <c:pt idx="72">
                  <c:v>138.21170809943862</c:v>
                </c:pt>
                <c:pt idx="73">
                  <c:v>136.16680032076985</c:v>
                </c:pt>
                <c:pt idx="74">
                  <c:v>137.36968724939854</c:v>
                </c:pt>
                <c:pt idx="75">
                  <c:v>188.25180433039293</c:v>
                </c:pt>
                <c:pt idx="76">
                  <c:v>154.93183640737769</c:v>
                </c:pt>
                <c:pt idx="77">
                  <c:v>141.82036888532474</c:v>
                </c:pt>
                <c:pt idx="78">
                  <c:v>166.59983961507615</c:v>
                </c:pt>
                <c:pt idx="79">
                  <c:v>167.68243785084201</c:v>
                </c:pt>
              </c:numCache>
            </c:numRef>
          </c:val>
          <c:smooth val="0"/>
          <c:extLst>
            <c:ext xmlns:c16="http://schemas.microsoft.com/office/drawing/2014/chart" uri="{C3380CC4-5D6E-409C-BE32-E72D297353CC}">
              <c16:uniqueId val="{00000001-6DE7-49ED-8EDB-AE641EA62730}"/>
            </c:ext>
          </c:extLst>
        </c:ser>
        <c:ser>
          <c:idx val="2"/>
          <c:order val="2"/>
          <c:tx>
            <c:strRef>
              <c:f>'Chart 7'!$V$2</c:f>
              <c:strCache>
                <c:ptCount val="1"/>
                <c:pt idx="0">
                  <c:v>Fertilizers </c:v>
                </c:pt>
              </c:strCache>
            </c:strRef>
          </c:tx>
          <c:spPr>
            <a:ln w="28575" cap="rnd">
              <a:solidFill>
                <a:schemeClr val="accent2"/>
              </a:solidFill>
              <a:round/>
            </a:ln>
            <a:effectLst/>
          </c:spPr>
          <c:marker>
            <c:symbol val="none"/>
          </c:marker>
          <c:cat>
            <c:strRef>
              <c:f>'Chart 7'!$S$3:$S$83</c:f>
              <c:strCache>
                <c:ptCount val="80"/>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pt idx="75">
                  <c:v>2026M04</c:v>
                </c:pt>
                <c:pt idx="76">
                  <c:v>2026M05</c:v>
                </c:pt>
                <c:pt idx="77">
                  <c:v>2026M06</c:v>
                </c:pt>
                <c:pt idx="78">
                  <c:v>2026M07</c:v>
                </c:pt>
                <c:pt idx="79">
                  <c:v>2026MO8</c:v>
                </c:pt>
              </c:strCache>
            </c:strRef>
          </c:cat>
          <c:val>
            <c:numRef>
              <c:f>'Chart 7'!$V$3:$V$83</c:f>
              <c:numCache>
                <c:formatCode>0.0</c:formatCode>
                <c:ptCount val="81"/>
                <c:pt idx="0">
                  <c:v>96.90606500614318</c:v>
                </c:pt>
                <c:pt idx="1">
                  <c:v>95.029599017089254</c:v>
                </c:pt>
                <c:pt idx="2">
                  <c:v>97.442198145872894</c:v>
                </c:pt>
                <c:pt idx="3">
                  <c:v>96.772031721210766</c:v>
                </c:pt>
                <c:pt idx="4">
                  <c:v>90.874567184184059</c:v>
                </c:pt>
                <c:pt idx="5">
                  <c:v>91.410700323913773</c:v>
                </c:pt>
                <c:pt idx="6">
                  <c:v>96.503965151345909</c:v>
                </c:pt>
                <c:pt idx="7">
                  <c:v>104.94806210208868</c:v>
                </c:pt>
                <c:pt idx="8">
                  <c:v>106.6904948062102</c:v>
                </c:pt>
                <c:pt idx="9">
                  <c:v>106.95856137607504</c:v>
                </c:pt>
                <c:pt idx="10">
                  <c:v>107.22662794593991</c:v>
                </c:pt>
                <c:pt idx="11">
                  <c:v>109.23712721992629</c:v>
                </c:pt>
                <c:pt idx="12">
                  <c:v>115.53669161175026</c:v>
                </c:pt>
                <c:pt idx="13">
                  <c:v>141.27108231877583</c:v>
                </c:pt>
                <c:pt idx="14">
                  <c:v>149.1790461297889</c:v>
                </c:pt>
                <c:pt idx="15">
                  <c:v>147.70467999553222</c:v>
                </c:pt>
                <c:pt idx="16">
                  <c:v>156.41684351613983</c:v>
                </c:pt>
                <c:pt idx="17">
                  <c:v>181.61510108343572</c:v>
                </c:pt>
                <c:pt idx="18">
                  <c:v>205.07092594661009</c:v>
                </c:pt>
                <c:pt idx="19">
                  <c:v>213.78308946721768</c:v>
                </c:pt>
                <c:pt idx="20">
                  <c:v>215.39148888640676</c:v>
                </c:pt>
                <c:pt idx="21">
                  <c:v>275.43840053613314</c:v>
                </c:pt>
                <c:pt idx="22">
                  <c:v>321.67988383781972</c:v>
                </c:pt>
                <c:pt idx="23">
                  <c:v>326.37104881045457</c:v>
                </c:pt>
                <c:pt idx="24">
                  <c:v>314.57611973640121</c:v>
                </c:pt>
                <c:pt idx="25">
                  <c:v>295.81145984586169</c:v>
                </c:pt>
                <c:pt idx="26">
                  <c:v>345.40377527085894</c:v>
                </c:pt>
                <c:pt idx="27">
                  <c:v>393.65575784653186</c:v>
                </c:pt>
                <c:pt idx="28">
                  <c:v>348.35250753937225</c:v>
                </c:pt>
                <c:pt idx="29">
                  <c:v>339.10421087903495</c:v>
                </c:pt>
                <c:pt idx="30">
                  <c:v>322.21601697754943</c:v>
                </c:pt>
                <c:pt idx="31">
                  <c:v>307.7404222048475</c:v>
                </c:pt>
                <c:pt idx="32">
                  <c:v>311.8954540377527</c:v>
                </c:pt>
                <c:pt idx="33">
                  <c:v>292.05852786775381</c:v>
                </c:pt>
                <c:pt idx="34">
                  <c:v>270.61320227856584</c:v>
                </c:pt>
                <c:pt idx="35">
                  <c:v>250.10610968390483</c:v>
                </c:pt>
                <c:pt idx="36">
                  <c:v>234.15614877694625</c:v>
                </c:pt>
                <c:pt idx="37">
                  <c:v>219.81458728917681</c:v>
                </c:pt>
                <c:pt idx="38">
                  <c:v>211.77259019323134</c:v>
                </c:pt>
                <c:pt idx="39">
                  <c:v>209.0919244945828</c:v>
                </c:pt>
                <c:pt idx="40">
                  <c:v>204.40075952194798</c:v>
                </c:pt>
                <c:pt idx="41">
                  <c:v>185.36803306154363</c:v>
                </c:pt>
                <c:pt idx="42">
                  <c:v>195.15246286161064</c:v>
                </c:pt>
                <c:pt idx="43">
                  <c:v>211.2364570535016</c:v>
                </c:pt>
                <c:pt idx="44">
                  <c:v>211.1024237685692</c:v>
                </c:pt>
                <c:pt idx="45">
                  <c:v>216.86585502066347</c:v>
                </c:pt>
                <c:pt idx="46">
                  <c:v>210.70032391377191</c:v>
                </c:pt>
                <c:pt idx="47">
                  <c:v>160.03574220931532</c:v>
                </c:pt>
                <c:pt idx="48">
                  <c:v>155.34457723668044</c:v>
                </c:pt>
                <c:pt idx="49">
                  <c:v>158.15927622026135</c:v>
                </c:pt>
                <c:pt idx="50">
                  <c:v>154.54037752708589</c:v>
                </c:pt>
                <c:pt idx="51">
                  <c:v>152.52987825309953</c:v>
                </c:pt>
                <c:pt idx="52">
                  <c:v>145.42611415168102</c:v>
                </c:pt>
                <c:pt idx="53">
                  <c:v>158.42734279012623</c:v>
                </c:pt>
                <c:pt idx="54">
                  <c:v>161.24204177370714</c:v>
                </c:pt>
                <c:pt idx="55">
                  <c:v>160.83994191890986</c:v>
                </c:pt>
                <c:pt idx="56">
                  <c:v>159.09750921478835</c:v>
                </c:pt>
                <c:pt idx="57">
                  <c:v>165.53110689154474</c:v>
                </c:pt>
                <c:pt idx="58">
                  <c:v>160.43784206411257</c:v>
                </c:pt>
                <c:pt idx="59">
                  <c:v>160.30380877918014</c:v>
                </c:pt>
                <c:pt idx="60">
                  <c:v>166.60337317100414</c:v>
                </c:pt>
                <c:pt idx="61">
                  <c:v>178.93443538478721</c:v>
                </c:pt>
                <c:pt idx="62">
                  <c:v>172.09873785323356</c:v>
                </c:pt>
                <c:pt idx="63">
                  <c:v>173.17100413269293</c:v>
                </c:pt>
                <c:pt idx="64">
                  <c:v>178.53233552998992</c:v>
                </c:pt>
                <c:pt idx="65">
                  <c:v>191.66759745336759</c:v>
                </c:pt>
                <c:pt idx="66">
                  <c:v>207.08142522059646</c:v>
                </c:pt>
                <c:pt idx="67">
                  <c:v>209.49402434938008</c:v>
                </c:pt>
                <c:pt idx="68">
                  <c:v>200.37976097397521</c:v>
                </c:pt>
                <c:pt idx="69">
                  <c:v>187.11046576566511</c:v>
                </c:pt>
                <c:pt idx="70">
                  <c:v>188.31676533005697</c:v>
                </c:pt>
                <c:pt idx="71">
                  <c:v>178.13023567519269</c:v>
                </c:pt>
                <c:pt idx="72">
                  <c:v>182.41930079303026</c:v>
                </c:pt>
                <c:pt idx="73">
                  <c:v>194.34826315201607</c:v>
                </c:pt>
                <c:pt idx="74">
                  <c:v>245.28091142633755</c:v>
                </c:pt>
                <c:pt idx="75">
                  <c:v>279.72746565397074</c:v>
                </c:pt>
                <c:pt idx="76">
                  <c:v>267.66447001005247</c:v>
                </c:pt>
                <c:pt idx="77">
                  <c:v>209.22595777951526</c:v>
                </c:pt>
                <c:pt idx="78">
                  <c:v>200.11169440411035</c:v>
                </c:pt>
                <c:pt idx="79">
                  <c:v>196.22472914107004</c:v>
                </c:pt>
              </c:numCache>
            </c:numRef>
          </c:val>
          <c:smooth val="0"/>
          <c:extLst>
            <c:ext xmlns:c16="http://schemas.microsoft.com/office/drawing/2014/chart" uri="{C3380CC4-5D6E-409C-BE32-E72D297353CC}">
              <c16:uniqueId val="{00000002-6DE7-49ED-8EDB-AE641EA62730}"/>
            </c:ext>
          </c:extLst>
        </c:ser>
        <c:ser>
          <c:idx val="3"/>
          <c:order val="3"/>
          <c:tx>
            <c:strRef>
              <c:f>'Chart 7'!$W$2</c:f>
              <c:strCache>
                <c:ptCount val="1"/>
                <c:pt idx="0">
                  <c:v>Food</c:v>
                </c:pt>
              </c:strCache>
            </c:strRef>
          </c:tx>
          <c:spPr>
            <a:ln w="28575" cap="rnd">
              <a:solidFill>
                <a:schemeClr val="accent4"/>
              </a:solidFill>
              <a:round/>
            </a:ln>
            <a:effectLst/>
          </c:spPr>
          <c:marker>
            <c:symbol val="none"/>
          </c:marker>
          <c:cat>
            <c:strRef>
              <c:f>'Chart 7'!$S$3:$S$83</c:f>
              <c:strCache>
                <c:ptCount val="80"/>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pt idx="75">
                  <c:v>2026M04</c:v>
                </c:pt>
                <c:pt idx="76">
                  <c:v>2026M05</c:v>
                </c:pt>
                <c:pt idx="77">
                  <c:v>2026M06</c:v>
                </c:pt>
                <c:pt idx="78">
                  <c:v>2026M07</c:v>
                </c:pt>
                <c:pt idx="79">
                  <c:v>2026MO8</c:v>
                </c:pt>
              </c:strCache>
            </c:strRef>
          </c:cat>
          <c:val>
            <c:numRef>
              <c:f>'Chart 7'!$W$3:$W$83</c:f>
              <c:numCache>
                <c:formatCode>0.0</c:formatCode>
                <c:ptCount val="81"/>
                <c:pt idx="0">
                  <c:v>100.84123858958296</c:v>
                </c:pt>
                <c:pt idx="1">
                  <c:v>97.189905136924992</c:v>
                </c:pt>
                <c:pt idx="2">
                  <c:v>94.505101127617678</c:v>
                </c:pt>
                <c:pt idx="3">
                  <c:v>91.927689278682649</c:v>
                </c:pt>
                <c:pt idx="4">
                  <c:v>91.712904957938065</c:v>
                </c:pt>
                <c:pt idx="5">
                  <c:v>94.827277608734548</c:v>
                </c:pt>
                <c:pt idx="6">
                  <c:v>95.793807052085185</c:v>
                </c:pt>
                <c:pt idx="7">
                  <c:v>97.941650259531059</c:v>
                </c:pt>
                <c:pt idx="8">
                  <c:v>102.23733667442276</c:v>
                </c:pt>
                <c:pt idx="9">
                  <c:v>106.1034544478253</c:v>
                </c:pt>
                <c:pt idx="10">
                  <c:v>111.68784678718453</c:v>
                </c:pt>
                <c:pt idx="11">
                  <c:v>115.23178807947019</c:v>
                </c:pt>
                <c:pt idx="12">
                  <c:v>123.50098442813673</c:v>
                </c:pt>
                <c:pt idx="13">
                  <c:v>125.21925899409341</c:v>
                </c:pt>
                <c:pt idx="14">
                  <c:v>123.8231609092536</c:v>
                </c:pt>
                <c:pt idx="15">
                  <c:v>128.65580812600678</c:v>
                </c:pt>
                <c:pt idx="16">
                  <c:v>137.03239663504561</c:v>
                </c:pt>
                <c:pt idx="17">
                  <c:v>132.52192589940935</c:v>
                </c:pt>
                <c:pt idx="18">
                  <c:v>131.3406121353141</c:v>
                </c:pt>
                <c:pt idx="19">
                  <c:v>131.98496509754787</c:v>
                </c:pt>
                <c:pt idx="20">
                  <c:v>129.19276892786826</c:v>
                </c:pt>
                <c:pt idx="21">
                  <c:v>130.91104349382493</c:v>
                </c:pt>
                <c:pt idx="22">
                  <c:v>131.98496509754787</c:v>
                </c:pt>
                <c:pt idx="23">
                  <c:v>131.98496509754787</c:v>
                </c:pt>
                <c:pt idx="24">
                  <c:v>138.21371039914084</c:v>
                </c:pt>
                <c:pt idx="25">
                  <c:v>146.69769106855196</c:v>
                </c:pt>
                <c:pt idx="26">
                  <c:v>163.23608376588507</c:v>
                </c:pt>
                <c:pt idx="27">
                  <c:v>164.20261320923572</c:v>
                </c:pt>
                <c:pt idx="28">
                  <c:v>164.41739752998029</c:v>
                </c:pt>
                <c:pt idx="29">
                  <c:v>156.14820118131377</c:v>
                </c:pt>
                <c:pt idx="30">
                  <c:v>142.50939681403256</c:v>
                </c:pt>
                <c:pt idx="31">
                  <c:v>141.22069088956505</c:v>
                </c:pt>
                <c:pt idx="32">
                  <c:v>140.89851440844816</c:v>
                </c:pt>
                <c:pt idx="33">
                  <c:v>141.9724360121711</c:v>
                </c:pt>
                <c:pt idx="34">
                  <c:v>141.43547521030962</c:v>
                </c:pt>
                <c:pt idx="35">
                  <c:v>139.0728476821192</c:v>
                </c:pt>
                <c:pt idx="36">
                  <c:v>139.60980848398066</c:v>
                </c:pt>
                <c:pt idx="37">
                  <c:v>140.68373008770359</c:v>
                </c:pt>
                <c:pt idx="38">
                  <c:v>137.03239663504561</c:v>
                </c:pt>
                <c:pt idx="39">
                  <c:v>140.57633792733131</c:v>
                </c:pt>
                <c:pt idx="40">
                  <c:v>136.28065151243959</c:v>
                </c:pt>
                <c:pt idx="41">
                  <c:v>131.66278861643099</c:v>
                </c:pt>
                <c:pt idx="42">
                  <c:v>133.05888670127081</c:v>
                </c:pt>
                <c:pt idx="43">
                  <c:v>130.69625917308036</c:v>
                </c:pt>
                <c:pt idx="44">
                  <c:v>133.70323966350455</c:v>
                </c:pt>
                <c:pt idx="45">
                  <c:v>131.66278861643099</c:v>
                </c:pt>
                <c:pt idx="46">
                  <c:v>132.84410238052621</c:v>
                </c:pt>
                <c:pt idx="47">
                  <c:v>128.87059244675137</c:v>
                </c:pt>
                <c:pt idx="48">
                  <c:v>127.15231788079471</c:v>
                </c:pt>
                <c:pt idx="49">
                  <c:v>125.54143547521031</c:v>
                </c:pt>
                <c:pt idx="50">
                  <c:v>126.29318059781633</c:v>
                </c:pt>
                <c:pt idx="51">
                  <c:v>125.21925899409341</c:v>
                </c:pt>
                <c:pt idx="52">
                  <c:v>126.83014139967781</c:v>
                </c:pt>
                <c:pt idx="53">
                  <c:v>123.60837658850903</c:v>
                </c:pt>
                <c:pt idx="54">
                  <c:v>122.31967066404152</c:v>
                </c:pt>
                <c:pt idx="55">
                  <c:v>119.42008233398963</c:v>
                </c:pt>
                <c:pt idx="56">
                  <c:v>123.17880794701985</c:v>
                </c:pt>
                <c:pt idx="57">
                  <c:v>124.89708251297654</c:v>
                </c:pt>
                <c:pt idx="58">
                  <c:v>124.78969035260425</c:v>
                </c:pt>
                <c:pt idx="59">
                  <c:v>123.60837658850903</c:v>
                </c:pt>
                <c:pt idx="60">
                  <c:v>122.85663146590298</c:v>
                </c:pt>
                <c:pt idx="61">
                  <c:v>122.21227850366922</c:v>
                </c:pt>
                <c:pt idx="62">
                  <c:v>119.09790585287274</c:v>
                </c:pt>
                <c:pt idx="63">
                  <c:v>118.45355289063897</c:v>
                </c:pt>
                <c:pt idx="64">
                  <c:v>116.30570968319311</c:v>
                </c:pt>
                <c:pt idx="65">
                  <c:v>114.58743511723644</c:v>
                </c:pt>
                <c:pt idx="66">
                  <c:v>115.76874888133165</c:v>
                </c:pt>
                <c:pt idx="67">
                  <c:v>114.69482727760871</c:v>
                </c:pt>
                <c:pt idx="68">
                  <c:v>115.12439591909791</c:v>
                </c:pt>
                <c:pt idx="69">
                  <c:v>114.15786647574726</c:v>
                </c:pt>
                <c:pt idx="70">
                  <c:v>117.05745480579917</c:v>
                </c:pt>
                <c:pt idx="71">
                  <c:v>117.48702344728834</c:v>
                </c:pt>
                <c:pt idx="72">
                  <c:v>119.20529801324503</c:v>
                </c:pt>
                <c:pt idx="73">
                  <c:v>121.89010202255236</c:v>
                </c:pt>
                <c:pt idx="74">
                  <c:v>125.32665115446571</c:v>
                </c:pt>
                <c:pt idx="75">
                  <c:v>127.25971004116698</c:v>
                </c:pt>
                <c:pt idx="76">
                  <c:v>129.62233756935743</c:v>
                </c:pt>
                <c:pt idx="77">
                  <c:v>125.86361195632718</c:v>
                </c:pt>
                <c:pt idx="78">
                  <c:v>126.18578843744406</c:v>
                </c:pt>
                <c:pt idx="79">
                  <c:v>127.90406300340074</c:v>
                </c:pt>
              </c:numCache>
            </c:numRef>
          </c:val>
          <c:smooth val="0"/>
          <c:extLst>
            <c:ext xmlns:c16="http://schemas.microsoft.com/office/drawing/2014/chart" uri="{C3380CC4-5D6E-409C-BE32-E72D297353CC}">
              <c16:uniqueId val="{00000003-6DE7-49ED-8EDB-AE641EA62730}"/>
            </c:ext>
          </c:extLst>
        </c:ser>
        <c:dLbls>
          <c:showLegendKey val="0"/>
          <c:showVal val="0"/>
          <c:showCatName val="0"/>
          <c:showSerName val="0"/>
          <c:showPercent val="0"/>
          <c:showBubbleSize val="0"/>
        </c:dLbls>
        <c:smooth val="0"/>
        <c:axId val="1008130303"/>
        <c:axId val="888756175"/>
      </c:lineChart>
      <c:catAx>
        <c:axId val="1008130303"/>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8756175"/>
        <c:crosses val="autoZero"/>
        <c:auto val="1"/>
        <c:lblAlgn val="ctr"/>
        <c:lblOffset val="100"/>
        <c:tickLblSkip val="6"/>
        <c:tickMarkSkip val="3"/>
        <c:noMultiLvlLbl val="0"/>
      </c:catAx>
      <c:valAx>
        <c:axId val="88875617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81303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8'!$S$4</c:f>
              <c:strCache>
                <c:ptCount val="1"/>
                <c:pt idx="0">
                  <c:v>August 2026</c:v>
                </c:pt>
              </c:strCache>
            </c:strRef>
          </c:tx>
          <c:spPr>
            <a:solidFill>
              <a:schemeClr val="accent1"/>
            </a:solidFill>
            <a:ln>
              <a:noFill/>
            </a:ln>
            <a:effectLst/>
          </c:spPr>
          <c:invertIfNegative val="0"/>
          <c:dLbls>
            <c:dLbl>
              <c:idx val="1"/>
              <c:layout>
                <c:manualLayout>
                  <c:x val="0"/>
                  <c:y val="8.6274509803921526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9B-42CC-86A7-D118CD287A68}"/>
                </c:ext>
              </c:extLst>
            </c:dLbl>
            <c:dLbl>
              <c:idx val="3"/>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9B-42CC-86A7-D118CD287A68}"/>
                </c:ext>
              </c:extLst>
            </c:dLbl>
            <c:dLbl>
              <c:idx val="4"/>
              <c:layout>
                <c:manualLayout>
                  <c:x val="0"/>
                  <c:y val="7.4509803921568626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9B-42CC-86A7-D118CD287A68}"/>
                </c:ext>
              </c:extLst>
            </c:dLbl>
            <c:dLbl>
              <c:idx val="7"/>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F9B-42CC-86A7-D118CD287A68}"/>
                </c:ext>
              </c:extLst>
            </c:dLbl>
            <c:dLbl>
              <c:idx val="8"/>
              <c:layout>
                <c:manualLayout>
                  <c:x val="0"/>
                  <c:y val="1.170603674540682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F9B-42CC-86A7-D118CD287A68}"/>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noFill/>
                      <a:round/>
                    </a:ln>
                    <a:effectLst/>
                  </c:spPr>
                </c15:leaderLines>
              </c:ext>
            </c:extLst>
          </c:dLbls>
          <c:cat>
            <c:strRef>
              <c:f>'Chart 8'!$Q$5:$Q$14</c:f>
              <c:strCache>
                <c:ptCount val="10"/>
                <c:pt idx="0">
                  <c:v>World</c:v>
                </c:pt>
                <c:pt idx="1">
                  <c:v>China</c:v>
                </c:pt>
                <c:pt idx="2">
                  <c:v>Japan</c:v>
                </c:pt>
                <c:pt idx="3">
                  <c:v>India</c:v>
                </c:pt>
                <c:pt idx="4">
                  <c:v>United Kingdom</c:v>
                </c:pt>
                <c:pt idx="5">
                  <c:v>Republic of Korea</c:v>
                </c:pt>
                <c:pt idx="6">
                  <c:v>Germany</c:v>
                </c:pt>
                <c:pt idx="7">
                  <c:v>Mexico</c:v>
                </c:pt>
                <c:pt idx="8">
                  <c:v>United States</c:v>
                </c:pt>
                <c:pt idx="9">
                  <c:v>Canada</c:v>
                </c:pt>
              </c:strCache>
            </c:strRef>
          </c:cat>
          <c:val>
            <c:numRef>
              <c:f>'Chart 8'!$S$5:$S$14</c:f>
              <c:numCache>
                <c:formatCode>#,##0.0</c:formatCode>
                <c:ptCount val="10"/>
                <c:pt idx="0">
                  <c:v>51.401970780821507</c:v>
                </c:pt>
                <c:pt idx="1">
                  <c:v>52.181617438146297</c:v>
                </c:pt>
                <c:pt idx="2">
                  <c:v>55.976970266666669</c:v>
                </c:pt>
                <c:pt idx="3">
                  <c:v>52.954600466062963</c:v>
                </c:pt>
                <c:pt idx="4">
                  <c:v>51.277081797759138</c:v>
                </c:pt>
                <c:pt idx="5">
                  <c:v>54.340468883324966</c:v>
                </c:pt>
                <c:pt idx="6">
                  <c:v>55.179078908428224</c:v>
                </c:pt>
                <c:pt idx="7">
                  <c:v>47.019913450167223</c:v>
                </c:pt>
                <c:pt idx="8">
                  <c:v>49.768028373716149</c:v>
                </c:pt>
                <c:pt idx="9" formatCode="0.00">
                  <c:v>48.236310290338466</c:v>
                </c:pt>
              </c:numCache>
            </c:numRef>
          </c:val>
          <c:extLst>
            <c:ext xmlns:c16="http://schemas.microsoft.com/office/drawing/2014/chart" uri="{C3380CC4-5D6E-409C-BE32-E72D297353CC}">
              <c16:uniqueId val="{00000005-EF9B-42CC-86A7-D118CD287A68}"/>
            </c:ext>
          </c:extLst>
        </c:ser>
        <c:dLbls>
          <c:showLegendKey val="0"/>
          <c:showVal val="0"/>
          <c:showCatName val="0"/>
          <c:showSerName val="0"/>
          <c:showPercent val="0"/>
          <c:showBubbleSize val="0"/>
        </c:dLbls>
        <c:gapWidth val="100"/>
        <c:axId val="659309304"/>
        <c:axId val="659310024"/>
      </c:barChart>
      <c:lineChart>
        <c:grouping val="standard"/>
        <c:varyColors val="0"/>
        <c:ser>
          <c:idx val="1"/>
          <c:order val="1"/>
          <c:tx>
            <c:strRef>
              <c:f>'Chart 8'!$R$4</c:f>
              <c:strCache>
                <c:ptCount val="1"/>
                <c:pt idx="0">
                  <c:v>February 2026</c:v>
                </c:pt>
              </c:strCache>
            </c:strRef>
          </c:tx>
          <c:spPr>
            <a:ln w="28575" cap="rnd">
              <a:noFill/>
              <a:round/>
            </a:ln>
            <a:effectLst/>
          </c:spPr>
          <c:marker>
            <c:symbol val="diamond"/>
            <c:size val="8"/>
            <c:spPr>
              <a:solidFill>
                <a:srgbClr val="00B050"/>
              </a:solidFill>
              <a:ln w="9525">
                <a:noFill/>
              </a:ln>
              <a:effectLst/>
            </c:spPr>
          </c:marker>
          <c:dLbls>
            <c:dLbl>
              <c:idx val="1"/>
              <c:layout>
                <c:manualLayout>
                  <c:x val="-4.2569059895790268E-2"/>
                  <c:y val="-4.708815809788482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F9B-42CC-86A7-D118CD287A68}"/>
                </c:ext>
              </c:extLst>
            </c:dLbl>
            <c:dLbl>
              <c:idx val="3"/>
              <c:layout>
                <c:manualLayout>
                  <c:x val="-4.2569059895790309E-2"/>
                  <c:y val="-4.70294889609387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F9B-42CC-86A7-D118CD287A68}"/>
                </c:ext>
              </c:extLst>
            </c:dLbl>
            <c:dLbl>
              <c:idx val="4"/>
              <c:layout>
                <c:manualLayout>
                  <c:x val="-4.4928763881144584E-2"/>
                  <c:y val="-5.100972672533580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F9B-42CC-86A7-D118CD287A68}"/>
                </c:ext>
              </c:extLst>
            </c:dLbl>
            <c:dLbl>
              <c:idx val="7"/>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F9B-42CC-86A7-D118CD287A68}"/>
                </c:ext>
              </c:extLst>
            </c:dLbl>
            <c:dLbl>
              <c:idx val="8"/>
              <c:layout>
                <c:manualLayout>
                  <c:x val="-4.2569059895790268E-2"/>
                  <c:y val="4.31665894704338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F9B-42CC-86A7-D118CD287A68}"/>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noFill/>
                      <a:round/>
                    </a:ln>
                    <a:effectLst/>
                  </c:spPr>
                </c15:leaderLines>
              </c:ext>
            </c:extLst>
          </c:dLbls>
          <c:cat>
            <c:strRef>
              <c:f>'Chart 8'!$Q$5:$Q$14</c:f>
              <c:strCache>
                <c:ptCount val="10"/>
                <c:pt idx="0">
                  <c:v>World</c:v>
                </c:pt>
                <c:pt idx="1">
                  <c:v>China</c:v>
                </c:pt>
                <c:pt idx="2">
                  <c:v>Japan</c:v>
                </c:pt>
                <c:pt idx="3">
                  <c:v>India</c:v>
                </c:pt>
                <c:pt idx="4">
                  <c:v>United Kingdom</c:v>
                </c:pt>
                <c:pt idx="5">
                  <c:v>Republic of Korea</c:v>
                </c:pt>
                <c:pt idx="6">
                  <c:v>Germany</c:v>
                </c:pt>
                <c:pt idx="7">
                  <c:v>Mexico</c:v>
                </c:pt>
                <c:pt idx="8">
                  <c:v>United States</c:v>
                </c:pt>
                <c:pt idx="9">
                  <c:v>Canada</c:v>
                </c:pt>
              </c:strCache>
            </c:strRef>
          </c:cat>
          <c:val>
            <c:numRef>
              <c:f>'Chart 8'!$R$5:$R$14</c:f>
              <c:numCache>
                <c:formatCode>#,##0.0</c:formatCode>
                <c:ptCount val="10"/>
                <c:pt idx="0">
                  <c:v>51.416520273189462</c:v>
                </c:pt>
                <c:pt idx="1">
                  <c:v>54.022388011358998</c:v>
                </c:pt>
                <c:pt idx="2">
                  <c:v>53.304665862208658</c:v>
                </c:pt>
                <c:pt idx="3">
                  <c:v>53.185519751101324</c:v>
                </c:pt>
                <c:pt idx="4">
                  <c:v>52.434708730572027</c:v>
                </c:pt>
                <c:pt idx="5">
                  <c:v>52.096673959823377</c:v>
                </c:pt>
                <c:pt idx="6">
                  <c:v>50.237073321241255</c:v>
                </c:pt>
                <c:pt idx="7">
                  <c:v>47.865428060450824</c:v>
                </c:pt>
                <c:pt idx="8">
                  <c:v>47.698779369636362</c:v>
                </c:pt>
                <c:pt idx="9" formatCode="0.00">
                  <c:v>46.562183962314712</c:v>
                </c:pt>
              </c:numCache>
            </c:numRef>
          </c:val>
          <c:smooth val="0"/>
          <c:extLst>
            <c:ext xmlns:c16="http://schemas.microsoft.com/office/drawing/2014/chart" uri="{C3380CC4-5D6E-409C-BE32-E72D297353CC}">
              <c16:uniqueId val="{0000000B-EF9B-42CC-86A7-D118CD287A68}"/>
            </c:ext>
          </c:extLst>
        </c:ser>
        <c:dLbls>
          <c:showLegendKey val="0"/>
          <c:showVal val="0"/>
          <c:showCatName val="0"/>
          <c:showSerName val="0"/>
          <c:showPercent val="0"/>
          <c:showBubbleSize val="0"/>
        </c:dLbls>
        <c:marker val="1"/>
        <c:smooth val="0"/>
        <c:axId val="659309304"/>
        <c:axId val="659310024"/>
      </c:lineChart>
      <c:catAx>
        <c:axId val="659309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10024"/>
        <c:crosses val="autoZero"/>
        <c:auto val="1"/>
        <c:lblAlgn val="ctr"/>
        <c:lblOffset val="100"/>
        <c:noMultiLvlLbl val="0"/>
      </c:catAx>
      <c:valAx>
        <c:axId val="659310024"/>
        <c:scaling>
          <c:orientation val="minMax"/>
          <c:max val="7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09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9'!$R$4</c:f>
              <c:strCache>
                <c:ptCount val="1"/>
                <c:pt idx="0">
                  <c:v>August 2026</c:v>
                </c:pt>
              </c:strCache>
            </c:strRef>
          </c:tx>
          <c:spPr>
            <a:solidFill>
              <a:schemeClr val="accent1"/>
            </a:solidFill>
            <a:ln>
              <a:noFill/>
            </a:ln>
            <a:effectLst/>
          </c:spPr>
          <c:invertIfNegative val="0"/>
          <c:dLbls>
            <c:dLbl>
              <c:idx val="0"/>
              <c:layout>
                <c:manualLayout>
                  <c:x val="-1.0793958202739749E-17"/>
                  <c:y val="8.23529157471311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F98-4A99-842B-BF9A8997D58B}"/>
                </c:ext>
              </c:extLst>
            </c:dLbl>
            <c:dLbl>
              <c:idx val="2"/>
              <c:layout>
                <c:manualLayout>
                  <c:x val="-2.3550726317380344E-3"/>
                  <c:y val="-1.1764702249590165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98-4A99-842B-BF9A8997D58B}"/>
                </c:ext>
              </c:extLst>
            </c:dLbl>
            <c:dLbl>
              <c:idx val="3"/>
              <c:layout>
                <c:manualLayout>
                  <c:x val="0"/>
                  <c:y val="7.450978091407105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F98-4A99-842B-BF9A8997D58B}"/>
                </c:ext>
              </c:extLst>
            </c:dLbl>
            <c:dLbl>
              <c:idx val="4"/>
              <c:layout>
                <c:manualLayout>
                  <c:x val="0"/>
                  <c:y val="-3.9215674165300552E-3"/>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F98-4A99-842B-BF9A8997D58B}"/>
                </c:ext>
              </c:extLst>
            </c:dLbl>
            <c:dLbl>
              <c:idx val="5"/>
              <c:layout>
                <c:manualLayout>
                  <c:x val="-8.6351665621917991E-17"/>
                  <c:y val="6.66666460810109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F98-4A99-842B-BF9A8997D58B}"/>
                </c:ext>
              </c:extLst>
            </c:dLbl>
            <c:dLbl>
              <c:idx val="6"/>
              <c:layout>
                <c:manualLayout>
                  <c:x val="0"/>
                  <c:y val="7.44511117952410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F98-4A99-842B-BF9A8997D58B}"/>
                </c:ext>
              </c:extLst>
            </c:dLbl>
            <c:dLbl>
              <c:idx val="7"/>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F98-4A99-842B-BF9A8997D58B}"/>
                </c:ext>
              </c:extLst>
            </c:dLbl>
            <c:dLbl>
              <c:idx val="8"/>
              <c:layout>
                <c:manualLayout>
                  <c:x val="0"/>
                  <c:y val="7.05295443787110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F98-4A99-842B-BF9A8997D58B}"/>
                </c:ext>
              </c:extLst>
            </c:dLbl>
            <c:dLbl>
              <c:idx val="9"/>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F98-4A99-842B-BF9A8997D58B}"/>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noFill/>
                      <a:round/>
                    </a:ln>
                    <a:effectLst/>
                  </c:spPr>
                </c15:leaderLines>
              </c:ext>
            </c:extLst>
          </c:dLbls>
          <c:cat>
            <c:strRef>
              <c:f>'Chart 9'!$P$5:$P$14</c:f>
              <c:strCache>
                <c:ptCount val="10"/>
                <c:pt idx="0">
                  <c:v>World</c:v>
                </c:pt>
                <c:pt idx="1">
                  <c:v>India</c:v>
                </c:pt>
                <c:pt idx="2">
                  <c:v>Germany</c:v>
                </c:pt>
                <c:pt idx="3">
                  <c:v>China </c:v>
                </c:pt>
                <c:pt idx="4">
                  <c:v>Ireland</c:v>
                </c:pt>
                <c:pt idx="5">
                  <c:v>Japan</c:v>
                </c:pt>
                <c:pt idx="6">
                  <c:v>United Kingdom</c:v>
                </c:pt>
                <c:pt idx="7">
                  <c:v>United States</c:v>
                </c:pt>
                <c:pt idx="8">
                  <c:v>France</c:v>
                </c:pt>
                <c:pt idx="9">
                  <c:v>Canada</c:v>
                </c:pt>
              </c:strCache>
            </c:strRef>
          </c:cat>
          <c:val>
            <c:numRef>
              <c:f>'Chart 9'!$R$5:$R$14</c:f>
              <c:numCache>
                <c:formatCode>#,##0.0</c:formatCode>
                <c:ptCount val="10"/>
                <c:pt idx="0">
                  <c:v>50.32096275190699</c:v>
                </c:pt>
                <c:pt idx="1">
                  <c:v>53.440813609251968</c:v>
                </c:pt>
                <c:pt idx="2">
                  <c:v>53.088511784671539</c:v>
                </c:pt>
                <c:pt idx="3">
                  <c:v>50.320738095238099</c:v>
                </c:pt>
                <c:pt idx="4">
                  <c:v>52.940650438823411</c:v>
                </c:pt>
                <c:pt idx="5">
                  <c:v>42.585982209595961</c:v>
                </c:pt>
                <c:pt idx="6">
                  <c:v>48.049846867476091</c:v>
                </c:pt>
                <c:pt idx="7">
                  <c:v>52.226654716611847</c:v>
                </c:pt>
                <c:pt idx="8">
                  <c:v>41.255407572839509</c:v>
                </c:pt>
                <c:pt idx="9">
                  <c:v>46.549017181774815</c:v>
                </c:pt>
              </c:numCache>
            </c:numRef>
          </c:val>
          <c:extLst>
            <c:ext xmlns:c16="http://schemas.microsoft.com/office/drawing/2014/chart" uri="{C3380CC4-5D6E-409C-BE32-E72D297353CC}">
              <c16:uniqueId val="{00000009-9F98-4A99-842B-BF9A8997D58B}"/>
            </c:ext>
          </c:extLst>
        </c:ser>
        <c:dLbls>
          <c:showLegendKey val="0"/>
          <c:showVal val="0"/>
          <c:showCatName val="0"/>
          <c:showSerName val="0"/>
          <c:showPercent val="0"/>
          <c:showBubbleSize val="0"/>
        </c:dLbls>
        <c:gapWidth val="101"/>
        <c:axId val="659309304"/>
        <c:axId val="659310024"/>
      </c:barChart>
      <c:lineChart>
        <c:grouping val="standard"/>
        <c:varyColors val="0"/>
        <c:ser>
          <c:idx val="1"/>
          <c:order val="1"/>
          <c:tx>
            <c:strRef>
              <c:f>'Chart 9'!$Q$4</c:f>
              <c:strCache>
                <c:ptCount val="1"/>
                <c:pt idx="0">
                  <c:v>February 2026</c:v>
                </c:pt>
              </c:strCache>
            </c:strRef>
          </c:tx>
          <c:spPr>
            <a:ln w="28575" cap="rnd">
              <a:noFill/>
              <a:round/>
            </a:ln>
            <a:effectLst/>
          </c:spPr>
          <c:marker>
            <c:symbol val="diamond"/>
            <c:size val="8"/>
            <c:spPr>
              <a:solidFill>
                <a:srgbClr val="00B050"/>
              </a:solidFill>
              <a:ln w="9525">
                <a:noFill/>
              </a:ln>
              <a:effectLst/>
            </c:spPr>
          </c:marker>
          <c:dLbls>
            <c:dLbl>
              <c:idx val="0"/>
              <c:layout>
                <c:manualLayout>
                  <c:x val="-4.2485510276554152E-2"/>
                  <c:y val="-5.10097109743057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F98-4A99-842B-BF9A8997D58B}"/>
                </c:ext>
              </c:extLst>
            </c:dLbl>
            <c:dLbl>
              <c:idx val="2"/>
              <c:layout>
                <c:manualLayout>
                  <c:x val="-4.0130437644816108E-2"/>
                  <c:y val="4.702947443894563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F98-4A99-842B-BF9A8997D58B}"/>
                </c:ext>
              </c:extLst>
            </c:dLbl>
            <c:dLbl>
              <c:idx val="3"/>
              <c:layout>
                <c:manualLayout>
                  <c:x val="-4.013043764481615E-2"/>
                  <c:y val="-4.70881435577756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F98-4A99-842B-BF9A8997D58B}"/>
                </c:ext>
              </c:extLst>
            </c:dLbl>
            <c:dLbl>
              <c:idx val="4"/>
              <c:layout>
                <c:manualLayout>
                  <c:x val="-4.2485510276554138E-2"/>
                  <c:y val="4.310790702241561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F98-4A99-842B-BF9A8997D58B}"/>
                </c:ext>
              </c:extLst>
            </c:dLbl>
            <c:dLbl>
              <c:idx val="5"/>
              <c:layout>
                <c:manualLayout>
                  <c:x val="-4.4840582908292258E-2"/>
                  <c:y val="-5.1009710974305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F98-4A99-842B-BF9A8997D58B}"/>
                </c:ext>
              </c:extLst>
            </c:dLbl>
            <c:dLbl>
              <c:idx val="6"/>
              <c:layout>
                <c:manualLayout>
                  <c:x val="-4.0130437644816108E-2"/>
                  <c:y val="-5.879417668853587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F98-4A99-842B-BF9A8997D58B}"/>
                </c:ext>
              </c:extLst>
            </c:dLbl>
            <c:dLbl>
              <c:idx val="7"/>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F98-4A99-842B-BF9A8997D58B}"/>
                </c:ext>
              </c:extLst>
            </c:dLbl>
            <c:dLbl>
              <c:idx val="8"/>
              <c:layout>
                <c:manualLayout>
                  <c:x val="-4.2485510276554138E-2"/>
                  <c:y val="-4.70294744389457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F98-4A99-842B-BF9A8997D58B}"/>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F98-4A99-842B-BF9A8997D58B}"/>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noFill/>
                      <a:round/>
                    </a:ln>
                    <a:effectLst/>
                  </c:spPr>
                </c15:leaderLines>
              </c:ext>
            </c:extLst>
          </c:dLbls>
          <c:cat>
            <c:strRef>
              <c:f>'Chart 9'!$P$5:$P$14</c:f>
              <c:strCache>
                <c:ptCount val="10"/>
                <c:pt idx="0">
                  <c:v>World</c:v>
                </c:pt>
                <c:pt idx="1">
                  <c:v>India</c:v>
                </c:pt>
                <c:pt idx="2">
                  <c:v>Germany</c:v>
                </c:pt>
                <c:pt idx="3">
                  <c:v>China </c:v>
                </c:pt>
                <c:pt idx="4">
                  <c:v>Ireland</c:v>
                </c:pt>
                <c:pt idx="5">
                  <c:v>Japan</c:v>
                </c:pt>
                <c:pt idx="6">
                  <c:v>United Kingdom</c:v>
                </c:pt>
                <c:pt idx="7">
                  <c:v>United States</c:v>
                </c:pt>
                <c:pt idx="8">
                  <c:v>France</c:v>
                </c:pt>
                <c:pt idx="9">
                  <c:v>Canada</c:v>
                </c:pt>
              </c:strCache>
            </c:strRef>
          </c:cat>
          <c:val>
            <c:numRef>
              <c:f>'Chart 9'!$Q$5:$Q$14</c:f>
              <c:numCache>
                <c:formatCode>#,##0.0</c:formatCode>
                <c:ptCount val="10"/>
                <c:pt idx="0">
                  <c:v>50.518397660637163</c:v>
                </c:pt>
                <c:pt idx="1">
                  <c:v>56.299756380633781</c:v>
                </c:pt>
                <c:pt idx="2">
                  <c:v>53.044791827972986</c:v>
                </c:pt>
                <c:pt idx="3">
                  <c:v>52.714460244762499</c:v>
                </c:pt>
                <c:pt idx="4">
                  <c:v>51.83770008241877</c:v>
                </c:pt>
                <c:pt idx="5">
                  <c:v>50.317291665448266</c:v>
                </c:pt>
                <c:pt idx="6">
                  <c:v>50.294089945490938</c:v>
                </c:pt>
                <c:pt idx="7">
                  <c:v>49.693758921212122</c:v>
                </c:pt>
                <c:pt idx="8">
                  <c:v>44.619705518604647</c:v>
                </c:pt>
                <c:pt idx="9">
                  <c:v>42.295045029810296</c:v>
                </c:pt>
              </c:numCache>
            </c:numRef>
          </c:val>
          <c:smooth val="0"/>
          <c:extLst>
            <c:ext xmlns:c16="http://schemas.microsoft.com/office/drawing/2014/chart" uri="{C3380CC4-5D6E-409C-BE32-E72D297353CC}">
              <c16:uniqueId val="{00000013-9F98-4A99-842B-BF9A8997D58B}"/>
            </c:ext>
          </c:extLst>
        </c:ser>
        <c:dLbls>
          <c:showLegendKey val="0"/>
          <c:showVal val="0"/>
          <c:showCatName val="0"/>
          <c:showSerName val="0"/>
          <c:showPercent val="0"/>
          <c:showBubbleSize val="0"/>
        </c:dLbls>
        <c:marker val="1"/>
        <c:smooth val="0"/>
        <c:axId val="659309304"/>
        <c:axId val="659310024"/>
      </c:lineChart>
      <c:catAx>
        <c:axId val="659309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10024"/>
        <c:crosses val="autoZero"/>
        <c:auto val="1"/>
        <c:lblAlgn val="ctr"/>
        <c:lblOffset val="100"/>
        <c:noMultiLvlLbl val="0"/>
      </c:catAx>
      <c:valAx>
        <c:axId val="659310024"/>
        <c:scaling>
          <c:orientation val="minMax"/>
          <c:max val="7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09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10'!$Q$4</c:f>
              <c:strCache>
                <c:ptCount val="1"/>
                <c:pt idx="0">
                  <c:v>Asia</c:v>
                </c:pt>
              </c:strCache>
            </c:strRef>
          </c:tx>
          <c:spPr>
            <a:ln w="28575" cap="rnd">
              <a:solidFill>
                <a:schemeClr val="accent1"/>
              </a:solidFill>
              <a:round/>
            </a:ln>
            <a:effectLst/>
          </c:spPr>
          <c:marker>
            <c:symbol val="square"/>
            <c:size val="5"/>
            <c:spPr>
              <a:solidFill>
                <a:schemeClr val="accent1"/>
              </a:solidFill>
              <a:ln w="9525">
                <a:noFill/>
              </a:ln>
              <a:effectLst/>
            </c:spPr>
          </c:marker>
          <c:dLbls>
            <c:dLbl>
              <c:idx val="0"/>
              <c:layout>
                <c:manualLayout>
                  <c:x val="-9.0123958503260757E-2"/>
                  <c:y val="-9.7601248043725913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A0-4FEC-87B8-3A6D0144229B}"/>
                </c:ext>
              </c:extLst>
            </c:dLbl>
            <c:dLbl>
              <c:idx val="1"/>
              <c:layout>
                <c:manualLayout>
                  <c:x val="-1.409002246431795E-3"/>
                  <c:y val="-5.8444227310582688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A0-4FEC-87B8-3A6D014422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noFill/>
                      <a:round/>
                    </a:ln>
                    <a:effectLst/>
                  </c:spPr>
                </c15:leaderLines>
              </c:ext>
            </c:extLst>
          </c:dLbls>
          <c:cat>
            <c:numRef>
              <c:f>'Chart 10'!$R$3:$S$3</c:f>
              <c:numCache>
                <c:formatCode>[$-409]mmm\-yy;@</c:formatCode>
                <c:ptCount val="2"/>
                <c:pt idx="0">
                  <c:v>46054</c:v>
                </c:pt>
                <c:pt idx="1">
                  <c:v>46235</c:v>
                </c:pt>
              </c:numCache>
            </c:numRef>
          </c:cat>
          <c:val>
            <c:numRef>
              <c:f>'Chart 10'!$R$4:$S$4</c:f>
              <c:numCache>
                <c:formatCode>#,##0.0</c:formatCode>
                <c:ptCount val="2"/>
                <c:pt idx="0">
                  <c:v>53.287999999999997</c:v>
                </c:pt>
                <c:pt idx="1">
                  <c:v>52.645000000000003</c:v>
                </c:pt>
              </c:numCache>
            </c:numRef>
          </c:val>
          <c:smooth val="0"/>
          <c:extLst>
            <c:ext xmlns:c16="http://schemas.microsoft.com/office/drawing/2014/chart" uri="{C3380CC4-5D6E-409C-BE32-E72D297353CC}">
              <c16:uniqueId val="{00000002-18A0-4FEC-87B8-3A6D0144229B}"/>
            </c:ext>
          </c:extLst>
        </c:ser>
        <c:ser>
          <c:idx val="1"/>
          <c:order val="1"/>
          <c:tx>
            <c:strRef>
              <c:f>'Chart 10'!$Q$5</c:f>
              <c:strCache>
                <c:ptCount val="1"/>
                <c:pt idx="0">
                  <c:v>Europe</c:v>
                </c:pt>
              </c:strCache>
            </c:strRef>
          </c:tx>
          <c:spPr>
            <a:ln w="28575" cap="rnd">
              <a:solidFill>
                <a:schemeClr val="accent2"/>
              </a:solidFill>
              <a:round/>
            </a:ln>
            <a:effectLst/>
          </c:spPr>
          <c:marker>
            <c:symbol val="square"/>
            <c:size val="5"/>
            <c:spPr>
              <a:solidFill>
                <a:schemeClr val="accent2"/>
              </a:solidFill>
              <a:ln w="9525">
                <a:noFill/>
              </a:ln>
              <a:effectLst/>
            </c:spPr>
          </c:marker>
          <c:dLbls>
            <c:dLbl>
              <c:idx val="0"/>
              <c:layout>
                <c:manualLayout>
                  <c:x val="-9.0123958503260757E-2"/>
                  <c:y val="2.73284078593812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8A0-4FEC-87B8-3A6D0144229B}"/>
                </c:ext>
              </c:extLst>
            </c:dLbl>
            <c:dLbl>
              <c:idx val="1"/>
              <c:layout>
                <c:manualLayout>
                  <c:x val="-6.6275290850689728E-3"/>
                  <c:y val="-9.760232210585450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8A0-4FEC-87B8-3A6D014422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noFill/>
                      <a:round/>
                    </a:ln>
                    <a:effectLst/>
                  </c:spPr>
                </c15:leaderLines>
              </c:ext>
            </c:extLst>
          </c:dLbls>
          <c:cat>
            <c:numRef>
              <c:f>'Chart 10'!$R$3:$S$3</c:f>
              <c:numCache>
                <c:formatCode>[$-409]mmm\-yy;@</c:formatCode>
                <c:ptCount val="2"/>
                <c:pt idx="0">
                  <c:v>46054</c:v>
                </c:pt>
                <c:pt idx="1">
                  <c:v>46235</c:v>
                </c:pt>
              </c:numCache>
            </c:numRef>
          </c:cat>
          <c:val>
            <c:numRef>
              <c:f>'Chart 10'!$R$5:$S$5</c:f>
              <c:numCache>
                <c:formatCode>#,##0.0</c:formatCode>
                <c:ptCount val="2"/>
                <c:pt idx="0">
                  <c:v>52.938000000000002</c:v>
                </c:pt>
                <c:pt idx="1">
                  <c:v>54.219000000000001</c:v>
                </c:pt>
              </c:numCache>
            </c:numRef>
          </c:val>
          <c:smooth val="0"/>
          <c:extLst>
            <c:ext xmlns:c16="http://schemas.microsoft.com/office/drawing/2014/chart" uri="{C3380CC4-5D6E-409C-BE32-E72D297353CC}">
              <c16:uniqueId val="{00000005-18A0-4FEC-87B8-3A6D0144229B}"/>
            </c:ext>
          </c:extLst>
        </c:ser>
        <c:ser>
          <c:idx val="2"/>
          <c:order val="2"/>
          <c:tx>
            <c:strRef>
              <c:f>'Chart 10'!$Q$6</c:f>
              <c:strCache>
                <c:ptCount val="1"/>
                <c:pt idx="0">
                  <c:v>United States</c:v>
                </c:pt>
              </c:strCache>
            </c:strRef>
          </c:tx>
          <c:spPr>
            <a:ln w="28575" cap="rnd">
              <a:solidFill>
                <a:srgbClr val="00B050"/>
              </a:solidFill>
              <a:round/>
            </a:ln>
            <a:effectLst/>
          </c:spPr>
          <c:marker>
            <c:symbol val="square"/>
            <c:size val="5"/>
            <c:spPr>
              <a:solidFill>
                <a:srgbClr val="00B050"/>
              </a:solidFill>
              <a:ln w="9525">
                <a:noFill/>
              </a:ln>
              <a:effectLst/>
            </c:spPr>
          </c:marker>
          <c:dLbls>
            <c:dLbl>
              <c:idx val="0"/>
              <c:layout>
                <c:manualLayout>
                  <c:x val="-9.0123958503260757E-2"/>
                  <c:y val="-3.51012297914952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8A0-4FEC-87B8-3A6D0144229B}"/>
                </c:ext>
              </c:extLst>
            </c:dLbl>
            <c:dLbl>
              <c:idx val="1"/>
              <c:layout>
                <c:manualLayout>
                  <c:x val="-6.6275290850689728E-3"/>
                  <c:y val="-2.542347012869446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8A0-4FEC-87B8-3A6D014422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noFill/>
                      <a:round/>
                    </a:ln>
                    <a:effectLst/>
                  </c:spPr>
                </c15:leaderLines>
              </c:ext>
            </c:extLst>
          </c:dLbls>
          <c:cat>
            <c:numRef>
              <c:f>'Chart 10'!$R$3:$S$3</c:f>
              <c:numCache>
                <c:formatCode>[$-409]mmm\-yy;@</c:formatCode>
                <c:ptCount val="2"/>
                <c:pt idx="0">
                  <c:v>46054</c:v>
                </c:pt>
                <c:pt idx="1">
                  <c:v>46235</c:v>
                </c:pt>
              </c:numCache>
            </c:numRef>
          </c:cat>
          <c:val>
            <c:numRef>
              <c:f>'Chart 10'!$R$6:$S$6</c:f>
              <c:numCache>
                <c:formatCode>#,##0.0</c:formatCode>
                <c:ptCount val="2"/>
                <c:pt idx="0">
                  <c:v>53.33</c:v>
                </c:pt>
                <c:pt idx="1">
                  <c:v>55.768000000000001</c:v>
                </c:pt>
              </c:numCache>
            </c:numRef>
          </c:val>
          <c:smooth val="0"/>
          <c:extLst>
            <c:ext xmlns:c16="http://schemas.microsoft.com/office/drawing/2014/chart" uri="{C3380CC4-5D6E-409C-BE32-E72D297353CC}">
              <c16:uniqueId val="{00000008-18A0-4FEC-87B8-3A6D0144229B}"/>
            </c:ext>
          </c:extLst>
        </c:ser>
        <c:ser>
          <c:idx val="3"/>
          <c:order val="3"/>
          <c:tx>
            <c:strRef>
              <c:f>'Chart 10'!$Q$7</c:f>
              <c:strCache>
                <c:ptCount val="1"/>
                <c:pt idx="0">
                  <c:v>World</c:v>
                </c:pt>
              </c:strCache>
            </c:strRef>
          </c:tx>
          <c:spPr>
            <a:ln w="28575" cap="rnd">
              <a:solidFill>
                <a:schemeClr val="accent4"/>
              </a:solidFill>
              <a:round/>
            </a:ln>
            <a:effectLst/>
          </c:spPr>
          <c:marker>
            <c:symbol val="square"/>
            <c:size val="5"/>
            <c:spPr>
              <a:solidFill>
                <a:schemeClr val="accent4"/>
              </a:solidFill>
              <a:ln w="9525">
                <a:noFill/>
              </a:ln>
              <a:effectLst/>
            </c:spPr>
          </c:marker>
          <c:dLbls>
            <c:dLbl>
              <c:idx val="0"/>
              <c:layout>
                <c:manualLayout>
                  <c:x val="-9.0123958503260757E-2"/>
                  <c:y val="1.1593816903551417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8A0-4FEC-87B8-3A6D0144229B}"/>
                </c:ext>
              </c:extLst>
            </c:dLbl>
            <c:dLbl>
              <c:idx val="1"/>
              <c:layout>
                <c:manualLayout>
                  <c:x val="-4.0182656657504799E-3"/>
                  <c:y val="-1.9286132515309786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8A0-4FEC-87B8-3A6D014422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4"/>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noFill/>
                      <a:round/>
                    </a:ln>
                    <a:effectLst/>
                  </c:spPr>
                </c15:leaderLines>
              </c:ext>
            </c:extLst>
          </c:dLbls>
          <c:cat>
            <c:numRef>
              <c:f>'Chart 10'!$R$3:$S$3</c:f>
              <c:numCache>
                <c:formatCode>[$-409]mmm\-yy;@</c:formatCode>
                <c:ptCount val="2"/>
                <c:pt idx="0">
                  <c:v>46054</c:v>
                </c:pt>
                <c:pt idx="1">
                  <c:v>46235</c:v>
                </c:pt>
              </c:numCache>
            </c:numRef>
          </c:cat>
          <c:val>
            <c:numRef>
              <c:f>'Chart 10'!$R$7:$S$7</c:f>
              <c:numCache>
                <c:formatCode>#,##0.0</c:formatCode>
                <c:ptCount val="2"/>
                <c:pt idx="0">
                  <c:v>53.09</c:v>
                </c:pt>
                <c:pt idx="1">
                  <c:v>53.344999999999999</c:v>
                </c:pt>
              </c:numCache>
            </c:numRef>
          </c:val>
          <c:smooth val="0"/>
          <c:extLst>
            <c:ext xmlns:c16="http://schemas.microsoft.com/office/drawing/2014/chart" uri="{C3380CC4-5D6E-409C-BE32-E72D297353CC}">
              <c16:uniqueId val="{0000000B-18A0-4FEC-87B8-3A6D0144229B}"/>
            </c:ext>
          </c:extLst>
        </c:ser>
        <c:ser>
          <c:idx val="4"/>
          <c:order val="4"/>
          <c:tx>
            <c:strRef>
              <c:f>'Chart 10'!$Q$8</c:f>
              <c:strCache>
                <c:ptCount val="1"/>
                <c:pt idx="0">
                  <c:v>Baseline=50</c:v>
                </c:pt>
              </c:strCache>
            </c:strRef>
          </c:tx>
          <c:spPr>
            <a:ln w="28575" cap="rnd">
              <a:solidFill>
                <a:schemeClr val="bg1">
                  <a:lumMod val="65000"/>
                </a:schemeClr>
              </a:solidFill>
              <a:prstDash val="sysDot"/>
              <a:round/>
            </a:ln>
            <a:effectLst/>
          </c:spPr>
          <c:marker>
            <c:symbol val="circle"/>
            <c:size val="5"/>
            <c:spPr>
              <a:solidFill>
                <a:schemeClr val="bg1">
                  <a:lumMod val="65000"/>
                </a:schemeClr>
              </a:solidFill>
              <a:ln w="9525">
                <a:noFill/>
              </a:ln>
              <a:effectLst/>
            </c:spPr>
          </c:marker>
          <c:dLbls>
            <c:dLbl>
              <c:idx val="0"/>
              <c:layout>
                <c:manualLayout>
                  <c:x val="-8.2296168245305279E-2"/>
                  <c:y val="-5.8444227310581968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8A0-4FEC-87B8-3A6D0144229B}"/>
                </c:ext>
              </c:extLst>
            </c:dLbl>
            <c:dLbl>
              <c:idx val="1"/>
              <c:layout>
                <c:manualLayout>
                  <c:x val="-4.0182656657504799E-3"/>
                  <c:y val="-1.9286132515309428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8A0-4FEC-87B8-3A6D014422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lumMod val="6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10'!$R$3:$S$3</c:f>
              <c:numCache>
                <c:formatCode>[$-409]mmm\-yy;@</c:formatCode>
                <c:ptCount val="2"/>
                <c:pt idx="0">
                  <c:v>46054</c:v>
                </c:pt>
                <c:pt idx="1">
                  <c:v>46235</c:v>
                </c:pt>
              </c:numCache>
            </c:numRef>
          </c:cat>
          <c:val>
            <c:numRef>
              <c:f>'Chart 10'!$R$8:$S$8</c:f>
              <c:numCache>
                <c:formatCode>#,##0.0</c:formatCode>
                <c:ptCount val="2"/>
                <c:pt idx="0">
                  <c:v>50</c:v>
                </c:pt>
                <c:pt idx="1">
                  <c:v>50</c:v>
                </c:pt>
              </c:numCache>
            </c:numRef>
          </c:val>
          <c:smooth val="0"/>
          <c:extLst>
            <c:ext xmlns:c16="http://schemas.microsoft.com/office/drawing/2014/chart" uri="{C3380CC4-5D6E-409C-BE32-E72D297353CC}">
              <c16:uniqueId val="{0000000E-18A0-4FEC-87B8-3A6D0144229B}"/>
            </c:ext>
          </c:extLst>
        </c:ser>
        <c:dLbls>
          <c:dLblPos val="t"/>
          <c:showLegendKey val="0"/>
          <c:showVal val="1"/>
          <c:showCatName val="0"/>
          <c:showSerName val="0"/>
          <c:showPercent val="0"/>
          <c:showBubbleSize val="0"/>
        </c:dLbls>
        <c:marker val="1"/>
        <c:smooth val="0"/>
        <c:axId val="1937613248"/>
        <c:axId val="1974077840"/>
      </c:lineChart>
      <c:dateAx>
        <c:axId val="1937613248"/>
        <c:scaling>
          <c:orientation val="minMax"/>
        </c:scaling>
        <c:delete val="0"/>
        <c:axPos val="b"/>
        <c:numFmt formatCode="[$-409]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4077840"/>
        <c:crosses val="autoZero"/>
        <c:auto val="1"/>
        <c:lblOffset val="100"/>
        <c:baseTimeUnit val="months"/>
        <c:majorUnit val="6"/>
        <c:majorTimeUnit val="months"/>
      </c:dateAx>
      <c:valAx>
        <c:axId val="1974077840"/>
        <c:scaling>
          <c:orientation val="minMax"/>
          <c:min val="49"/>
        </c:scaling>
        <c:delete val="1"/>
        <c:axPos val="l"/>
        <c:majorGridlines>
          <c:spPr>
            <a:ln w="9525" cap="flat" cmpd="sng" algn="ctr">
              <a:noFill/>
              <a:round/>
            </a:ln>
            <a:effectLst/>
          </c:spPr>
        </c:majorGridlines>
        <c:numFmt formatCode="#,##0.0" sourceLinked="1"/>
        <c:majorTickMark val="none"/>
        <c:minorTickMark val="none"/>
        <c:tickLblPos val="nextTo"/>
        <c:crossAx val="19376132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11'!$R$4</c:f>
              <c:strCache>
                <c:ptCount val="1"/>
                <c:pt idx="0">
                  <c:v>Total a</c:v>
                </c:pt>
              </c:strCache>
            </c:strRef>
          </c:tx>
          <c:spPr>
            <a:ln w="28575" cap="rnd">
              <a:solidFill>
                <a:schemeClr val="accent1"/>
              </a:solidFill>
              <a:round/>
            </a:ln>
            <a:effectLst/>
          </c:spPr>
          <c:marker>
            <c:symbol val="none"/>
          </c:marker>
          <c:cat>
            <c:strRef>
              <c:f>'Chart 11'!$Q$5:$Q$96</c:f>
              <c:strCache>
                <c:ptCount val="92"/>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pt idx="69">
                  <c:v>2024M10</c:v>
                </c:pt>
                <c:pt idx="70">
                  <c:v>2024M11</c:v>
                </c:pt>
                <c:pt idx="71">
                  <c:v>2024M12</c:v>
                </c:pt>
                <c:pt idx="72">
                  <c:v>2025M01</c:v>
                </c:pt>
                <c:pt idx="73">
                  <c:v>2025M02</c:v>
                </c:pt>
                <c:pt idx="74">
                  <c:v>2025M03</c:v>
                </c:pt>
                <c:pt idx="75">
                  <c:v>2025M04</c:v>
                </c:pt>
                <c:pt idx="76">
                  <c:v>2025M05</c:v>
                </c:pt>
                <c:pt idx="77">
                  <c:v>2025M06</c:v>
                </c:pt>
                <c:pt idx="78">
                  <c:v>2025M07</c:v>
                </c:pt>
                <c:pt idx="79">
                  <c:v>2025M08</c:v>
                </c:pt>
                <c:pt idx="80">
                  <c:v>2025M09</c:v>
                </c:pt>
                <c:pt idx="81">
                  <c:v>2025M10</c:v>
                </c:pt>
                <c:pt idx="82">
                  <c:v>2025M11</c:v>
                </c:pt>
                <c:pt idx="83">
                  <c:v>2025M12</c:v>
                </c:pt>
                <c:pt idx="84">
                  <c:v>2026M01</c:v>
                </c:pt>
                <c:pt idx="85">
                  <c:v>2026M02</c:v>
                </c:pt>
                <c:pt idx="86">
                  <c:v>2026M03</c:v>
                </c:pt>
                <c:pt idx="87">
                  <c:v>2026M04</c:v>
                </c:pt>
                <c:pt idx="88">
                  <c:v>2026M05</c:v>
                </c:pt>
                <c:pt idx="89">
                  <c:v>2026M06</c:v>
                </c:pt>
                <c:pt idx="90">
                  <c:v>2026M07</c:v>
                </c:pt>
                <c:pt idx="91">
                  <c:v>2026MO8</c:v>
                </c:pt>
              </c:strCache>
            </c:strRef>
          </c:cat>
          <c:val>
            <c:numRef>
              <c:f>'Chart 11'!$R$5:$R$96</c:f>
              <c:numCache>
                <c:formatCode>0.0</c:formatCode>
                <c:ptCount val="92"/>
                <c:pt idx="0">
                  <c:v>116.56945254819431</c:v>
                </c:pt>
                <c:pt idx="1">
                  <c:v>115.47627736406019</c:v>
                </c:pt>
                <c:pt idx="2">
                  <c:v>114.39997283339341</c:v>
                </c:pt>
                <c:pt idx="3">
                  <c:v>116.1125266746121</c:v>
                </c:pt>
                <c:pt idx="4">
                  <c:v>115.22672873338711</c:v>
                </c:pt>
                <c:pt idx="5">
                  <c:v>115.21665927136191</c:v>
                </c:pt>
                <c:pt idx="6">
                  <c:v>117.3317935404754</c:v>
                </c:pt>
                <c:pt idx="7">
                  <c:v>116.0349123160892</c:v>
                </c:pt>
                <c:pt idx="8">
                  <c:v>117.2316418767809</c:v>
                </c:pt>
                <c:pt idx="9">
                  <c:v>116.4308512022705</c:v>
                </c:pt>
                <c:pt idx="10">
                  <c:v>115.32309740505031</c:v>
                </c:pt>
                <c:pt idx="11">
                  <c:v>115.02644167066521</c:v>
                </c:pt>
                <c:pt idx="12">
                  <c:v>116.1132265495978</c:v>
                </c:pt>
                <c:pt idx="13">
                  <c:v>108.0189407450483</c:v>
                </c:pt>
                <c:pt idx="14">
                  <c:v>109.4335011385232</c:v>
                </c:pt>
                <c:pt idx="15">
                  <c:v>107.5142094892729</c:v>
                </c:pt>
                <c:pt idx="16">
                  <c:v>105.3792519251507</c:v>
                </c:pt>
                <c:pt idx="17">
                  <c:v>108.8898802988234</c:v>
                </c:pt>
                <c:pt idx="18">
                  <c:v>115.4991836147049</c:v>
                </c:pt>
                <c:pt idx="19">
                  <c:v>116.0203936977052</c:v>
                </c:pt>
                <c:pt idx="20">
                  <c:v>121.3151796843369</c:v>
                </c:pt>
                <c:pt idx="21">
                  <c:v>124.2411604098203</c:v>
                </c:pt>
                <c:pt idx="22">
                  <c:v>123.8358842043194</c:v>
                </c:pt>
                <c:pt idx="23">
                  <c:v>122.3758576984597</c:v>
                </c:pt>
                <c:pt idx="24">
                  <c:v>124.4550130444853</c:v>
                </c:pt>
                <c:pt idx="25">
                  <c:v>122.8939236595963</c:v>
                </c:pt>
                <c:pt idx="26">
                  <c:v>125.191761004111</c:v>
                </c:pt>
                <c:pt idx="27">
                  <c:v>124.4142095877753</c:v>
                </c:pt>
                <c:pt idx="28">
                  <c:v>123.34782560326229</c:v>
                </c:pt>
                <c:pt idx="29">
                  <c:v>121.9067685170489</c:v>
                </c:pt>
                <c:pt idx="30">
                  <c:v>120.7154527473683</c:v>
                </c:pt>
                <c:pt idx="31">
                  <c:v>122.7371079006941</c:v>
                </c:pt>
                <c:pt idx="32">
                  <c:v>123.20978608011799</c:v>
                </c:pt>
                <c:pt idx="33">
                  <c:v>123.82912445905249</c:v>
                </c:pt>
                <c:pt idx="34">
                  <c:v>124.0528666117218</c:v>
                </c:pt>
                <c:pt idx="35">
                  <c:v>124.3055938572931</c:v>
                </c:pt>
                <c:pt idx="36">
                  <c:v>125.37303348259699</c:v>
                </c:pt>
                <c:pt idx="37">
                  <c:v>125.60028158062249</c:v>
                </c:pt>
                <c:pt idx="38">
                  <c:v>125.2588090047726</c:v>
                </c:pt>
                <c:pt idx="39">
                  <c:v>123.1115725871591</c:v>
                </c:pt>
                <c:pt idx="40">
                  <c:v>125.1955237141339</c:v>
                </c:pt>
                <c:pt idx="41">
                  <c:v>126.1949714958285</c:v>
                </c:pt>
                <c:pt idx="42">
                  <c:v>125.6480429399451</c:v>
                </c:pt>
                <c:pt idx="43">
                  <c:v>123.8378589832125</c:v>
                </c:pt>
                <c:pt idx="44">
                  <c:v>123.17866255258529</c:v>
                </c:pt>
                <c:pt idx="45">
                  <c:v>121.9360709419955</c:v>
                </c:pt>
                <c:pt idx="46">
                  <c:v>121.8328478173775</c:v>
                </c:pt>
                <c:pt idx="47">
                  <c:v>123.3907534230337</c:v>
                </c:pt>
                <c:pt idx="48">
                  <c:v>119.3765429537786</c:v>
                </c:pt>
                <c:pt idx="49">
                  <c:v>118.97197904518799</c:v>
                </c:pt>
                <c:pt idx="50">
                  <c:v>122.17115296358971</c:v>
                </c:pt>
                <c:pt idx="51">
                  <c:v>123.27359692203891</c:v>
                </c:pt>
                <c:pt idx="52">
                  <c:v>123.5507980371757</c:v>
                </c:pt>
                <c:pt idx="53">
                  <c:v>124.75401320486711</c:v>
                </c:pt>
                <c:pt idx="54">
                  <c:v>123.74655827330071</c:v>
                </c:pt>
                <c:pt idx="55">
                  <c:v>123.7054018612673</c:v>
                </c:pt>
                <c:pt idx="56">
                  <c:v>126.58303492701449</c:v>
                </c:pt>
                <c:pt idx="57">
                  <c:v>125.18169784781389</c:v>
                </c:pt>
                <c:pt idx="58">
                  <c:v>126.3146784639171</c:v>
                </c:pt>
                <c:pt idx="59">
                  <c:v>128.96600697622571</c:v>
                </c:pt>
                <c:pt idx="60">
                  <c:v>127.0719077359947</c:v>
                </c:pt>
                <c:pt idx="61">
                  <c:v>127.5459951043542</c:v>
                </c:pt>
                <c:pt idx="62">
                  <c:v>127.0290094191143</c:v>
                </c:pt>
                <c:pt idx="63">
                  <c:v>132.21964652850261</c:v>
                </c:pt>
                <c:pt idx="64">
                  <c:v>130.22314518387321</c:v>
                </c:pt>
                <c:pt idx="65">
                  <c:v>130.41102778291929</c:v>
                </c:pt>
                <c:pt idx="66">
                  <c:v>131.7651837645021</c:v>
                </c:pt>
                <c:pt idx="67">
                  <c:v>133.83093936077009</c:v>
                </c:pt>
                <c:pt idx="68">
                  <c:v>133.3826082778894</c:v>
                </c:pt>
                <c:pt idx="69">
                  <c:v>133.7339378446473</c:v>
                </c:pt>
                <c:pt idx="70">
                  <c:v>133.0740888831011</c:v>
                </c:pt>
                <c:pt idx="71">
                  <c:v>131.25915059331689</c:v>
                </c:pt>
                <c:pt idx="72">
                  <c:v>136.58015334322931</c:v>
                </c:pt>
                <c:pt idx="73">
                  <c:v>137.03587445268261</c:v>
                </c:pt>
                <c:pt idx="74">
                  <c:v>136.91442739288439</c:v>
                </c:pt>
                <c:pt idx="75">
                  <c:v>137.72156903298941</c:v>
                </c:pt>
                <c:pt idx="76">
                  <c:v>137.81894113966081</c:v>
                </c:pt>
                <c:pt idx="77">
                  <c:v>137.51697127125021</c:v>
                </c:pt>
                <c:pt idx="78">
                  <c:v>139.3259309702284</c:v>
                </c:pt>
                <c:pt idx="79">
                  <c:v>139.7496703047685</c:v>
                </c:pt>
                <c:pt idx="80">
                  <c:v>137.78225554802481</c:v>
                </c:pt>
                <c:pt idx="81">
                  <c:v>139.7728246582289</c:v>
                </c:pt>
                <c:pt idx="82">
                  <c:v>141.805584374598</c:v>
                </c:pt>
                <c:pt idx="83">
                  <c:v>140.60763930916761</c:v>
                </c:pt>
                <c:pt idx="84">
                  <c:v>142.63814529532581</c:v>
                </c:pt>
                <c:pt idx="85">
                  <c:v>146.23997232784029</c:v>
                </c:pt>
                <c:pt idx="86">
                  <c:v>142.61585588742369</c:v>
                </c:pt>
                <c:pt idx="87">
                  <c:v>141.41746766228911</c:v>
                </c:pt>
                <c:pt idx="88">
                  <c:v>141.87542939354049</c:v>
                </c:pt>
                <c:pt idx="89">
                  <c:v>142.66429698501619</c:v>
                </c:pt>
                <c:pt idx="90">
                  <c:v>142.5389126418689</c:v>
                </c:pt>
              </c:numCache>
            </c:numRef>
          </c:val>
          <c:smooth val="0"/>
          <c:extLst>
            <c:ext xmlns:c16="http://schemas.microsoft.com/office/drawing/2014/chart" uri="{C3380CC4-5D6E-409C-BE32-E72D297353CC}">
              <c16:uniqueId val="{00000000-017B-47BB-A8CB-C408DB330379}"/>
            </c:ext>
          </c:extLst>
        </c:ser>
        <c:ser>
          <c:idx val="1"/>
          <c:order val="1"/>
          <c:tx>
            <c:strRef>
              <c:f>'Chart 11'!$S$4</c:f>
              <c:strCache>
                <c:ptCount val="1"/>
                <c:pt idx="0">
                  <c:v>North range b</c:v>
                </c:pt>
              </c:strCache>
            </c:strRef>
          </c:tx>
          <c:spPr>
            <a:ln w="28575" cap="rnd">
              <a:solidFill>
                <a:schemeClr val="accent2"/>
              </a:solidFill>
              <a:round/>
            </a:ln>
            <a:effectLst/>
          </c:spPr>
          <c:marker>
            <c:symbol val="none"/>
          </c:marker>
          <c:cat>
            <c:strRef>
              <c:f>'Chart 11'!$Q$5:$Q$96</c:f>
              <c:strCache>
                <c:ptCount val="92"/>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pt idx="69">
                  <c:v>2024M10</c:v>
                </c:pt>
                <c:pt idx="70">
                  <c:v>2024M11</c:v>
                </c:pt>
                <c:pt idx="71">
                  <c:v>2024M12</c:v>
                </c:pt>
                <c:pt idx="72">
                  <c:v>2025M01</c:v>
                </c:pt>
                <c:pt idx="73">
                  <c:v>2025M02</c:v>
                </c:pt>
                <c:pt idx="74">
                  <c:v>2025M03</c:v>
                </c:pt>
                <c:pt idx="75">
                  <c:v>2025M04</c:v>
                </c:pt>
                <c:pt idx="76">
                  <c:v>2025M05</c:v>
                </c:pt>
                <c:pt idx="77">
                  <c:v>2025M06</c:v>
                </c:pt>
                <c:pt idx="78">
                  <c:v>2025M07</c:v>
                </c:pt>
                <c:pt idx="79">
                  <c:v>2025M08</c:v>
                </c:pt>
                <c:pt idx="80">
                  <c:v>2025M09</c:v>
                </c:pt>
                <c:pt idx="81">
                  <c:v>2025M10</c:v>
                </c:pt>
                <c:pt idx="82">
                  <c:v>2025M11</c:v>
                </c:pt>
                <c:pt idx="83">
                  <c:v>2025M12</c:v>
                </c:pt>
                <c:pt idx="84">
                  <c:v>2026M01</c:v>
                </c:pt>
                <c:pt idx="85">
                  <c:v>2026M02</c:v>
                </c:pt>
                <c:pt idx="86">
                  <c:v>2026M03</c:v>
                </c:pt>
                <c:pt idx="87">
                  <c:v>2026M04</c:v>
                </c:pt>
                <c:pt idx="88">
                  <c:v>2026M05</c:v>
                </c:pt>
                <c:pt idx="89">
                  <c:v>2026M06</c:v>
                </c:pt>
                <c:pt idx="90">
                  <c:v>2026M07</c:v>
                </c:pt>
                <c:pt idx="91">
                  <c:v>2026MO8</c:v>
                </c:pt>
              </c:strCache>
            </c:strRef>
          </c:cat>
          <c:val>
            <c:numRef>
              <c:f>'Chart 11'!$S$5:$S$96</c:f>
              <c:numCache>
                <c:formatCode>0.0</c:formatCode>
                <c:ptCount val="92"/>
                <c:pt idx="0">
                  <c:v>108.2140348852967</c:v>
                </c:pt>
                <c:pt idx="1">
                  <c:v>114.22836792281861</c:v>
                </c:pt>
                <c:pt idx="2">
                  <c:v>111.3456978620535</c:v>
                </c:pt>
                <c:pt idx="3">
                  <c:v>116.8258820986034</c:v>
                </c:pt>
                <c:pt idx="4">
                  <c:v>115.89221914793769</c:v>
                </c:pt>
                <c:pt idx="5">
                  <c:v>114.7063256267426</c:v>
                </c:pt>
                <c:pt idx="6">
                  <c:v>113.9804605421659</c:v>
                </c:pt>
                <c:pt idx="7">
                  <c:v>113.6418150793625</c:v>
                </c:pt>
                <c:pt idx="8">
                  <c:v>111.9749757659046</c:v>
                </c:pt>
                <c:pt idx="9">
                  <c:v>112.20554998002299</c:v>
                </c:pt>
                <c:pt idx="10">
                  <c:v>108.8510797479544</c:v>
                </c:pt>
                <c:pt idx="11">
                  <c:v>108.41800280324679</c:v>
                </c:pt>
                <c:pt idx="12">
                  <c:v>113.89954635351251</c:v>
                </c:pt>
                <c:pt idx="13">
                  <c:v>106.7097922656983</c:v>
                </c:pt>
                <c:pt idx="14">
                  <c:v>111.65810684504081</c:v>
                </c:pt>
                <c:pt idx="15">
                  <c:v>108.85420013767229</c:v>
                </c:pt>
                <c:pt idx="16">
                  <c:v>105.2726029835752</c:v>
                </c:pt>
                <c:pt idx="17">
                  <c:v>104.98362519371901</c:v>
                </c:pt>
                <c:pt idx="18">
                  <c:v>114.0044403232214</c:v>
                </c:pt>
                <c:pt idx="19">
                  <c:v>111.33543634113821</c:v>
                </c:pt>
                <c:pt idx="20">
                  <c:v>114.5002031868066</c:v>
                </c:pt>
                <c:pt idx="21">
                  <c:v>117.9317838026855</c:v>
                </c:pt>
                <c:pt idx="22">
                  <c:v>120.6898462479824</c:v>
                </c:pt>
                <c:pt idx="23">
                  <c:v>118.8422111824858</c:v>
                </c:pt>
                <c:pt idx="24">
                  <c:v>123.30492502280789</c:v>
                </c:pt>
                <c:pt idx="25">
                  <c:v>113.5327728361089</c:v>
                </c:pt>
                <c:pt idx="26">
                  <c:v>120.0587494367176</c:v>
                </c:pt>
                <c:pt idx="27">
                  <c:v>119.1255696331134</c:v>
                </c:pt>
                <c:pt idx="28">
                  <c:v>120.40894868310249</c:v>
                </c:pt>
                <c:pt idx="29">
                  <c:v>123.9060932035102</c:v>
                </c:pt>
                <c:pt idx="30">
                  <c:v>119.6615836310918</c:v>
                </c:pt>
                <c:pt idx="31">
                  <c:v>117.80570639437541</c:v>
                </c:pt>
                <c:pt idx="32">
                  <c:v>118.6355651995657</c:v>
                </c:pt>
                <c:pt idx="33">
                  <c:v>118.2711476394105</c:v>
                </c:pt>
                <c:pt idx="34">
                  <c:v>122.7617749496973</c:v>
                </c:pt>
                <c:pt idx="35">
                  <c:v>118.782938655286</c:v>
                </c:pt>
                <c:pt idx="36">
                  <c:v>123.50394061607651</c:v>
                </c:pt>
                <c:pt idx="37">
                  <c:v>106.78280715642209</c:v>
                </c:pt>
                <c:pt idx="38">
                  <c:v>117.422841294211</c:v>
                </c:pt>
                <c:pt idx="39">
                  <c:v>112.8703222716164</c:v>
                </c:pt>
                <c:pt idx="40">
                  <c:v>117.40901211850741</c:v>
                </c:pt>
                <c:pt idx="41">
                  <c:v>113.84446765456229</c:v>
                </c:pt>
                <c:pt idx="42">
                  <c:v>109.3782991828546</c:v>
                </c:pt>
                <c:pt idx="43">
                  <c:v>114.99930216629789</c:v>
                </c:pt>
                <c:pt idx="44">
                  <c:v>115.1284170321762</c:v>
                </c:pt>
                <c:pt idx="45">
                  <c:v>110.3213251946767</c:v>
                </c:pt>
                <c:pt idx="46">
                  <c:v>107.9205449713981</c:v>
                </c:pt>
                <c:pt idx="47">
                  <c:v>111.1955237523151</c:v>
                </c:pt>
                <c:pt idx="48">
                  <c:v>103.4624754041875</c:v>
                </c:pt>
                <c:pt idx="49">
                  <c:v>105.8947202779796</c:v>
                </c:pt>
                <c:pt idx="50">
                  <c:v>97.410750355662813</c:v>
                </c:pt>
                <c:pt idx="51">
                  <c:v>108.4938110718941</c:v>
                </c:pt>
                <c:pt idx="52">
                  <c:v>105.37116089141681</c:v>
                </c:pt>
                <c:pt idx="53">
                  <c:v>107.3922282993761</c:v>
                </c:pt>
                <c:pt idx="54">
                  <c:v>107.7544760845643</c:v>
                </c:pt>
                <c:pt idx="55">
                  <c:v>104.55223512390511</c:v>
                </c:pt>
                <c:pt idx="56">
                  <c:v>104.014662238575</c:v>
                </c:pt>
                <c:pt idx="57">
                  <c:v>104.2195449632279</c:v>
                </c:pt>
                <c:pt idx="58">
                  <c:v>101.64012520824311</c:v>
                </c:pt>
                <c:pt idx="59">
                  <c:v>103.262067902436</c:v>
                </c:pt>
                <c:pt idx="60">
                  <c:v>99.128784347180982</c:v>
                </c:pt>
                <c:pt idx="61">
                  <c:v>106.5331431831649</c:v>
                </c:pt>
                <c:pt idx="62">
                  <c:v>112.8151005627462</c:v>
                </c:pt>
                <c:pt idx="63">
                  <c:v>110.3015222147187</c:v>
                </c:pt>
                <c:pt idx="64">
                  <c:v>110.4355519921826</c:v>
                </c:pt>
                <c:pt idx="65">
                  <c:v>110.4415172372597</c:v>
                </c:pt>
                <c:pt idx="66">
                  <c:v>111.2957667633481</c:v>
                </c:pt>
                <c:pt idx="67">
                  <c:v>115.2912624759323</c:v>
                </c:pt>
                <c:pt idx="68">
                  <c:v>113.2663150951368</c:v>
                </c:pt>
                <c:pt idx="69">
                  <c:v>115.02320344364109</c:v>
                </c:pt>
                <c:pt idx="70">
                  <c:v>113.34784101499891</c:v>
                </c:pt>
                <c:pt idx="71">
                  <c:v>107.41583652247721</c:v>
                </c:pt>
                <c:pt idx="72">
                  <c:v>113.0894800862136</c:v>
                </c:pt>
                <c:pt idx="73">
                  <c:v>112.6414181724778</c:v>
                </c:pt>
                <c:pt idx="74">
                  <c:v>116.5862647887201</c:v>
                </c:pt>
                <c:pt idx="75">
                  <c:v>117.9617011266953</c:v>
                </c:pt>
                <c:pt idx="76">
                  <c:v>118.91429199820899</c:v>
                </c:pt>
                <c:pt idx="77">
                  <c:v>118.2168541965988</c:v>
                </c:pt>
                <c:pt idx="78">
                  <c:v>120.85711023791831</c:v>
                </c:pt>
                <c:pt idx="79">
                  <c:v>117.5925868150276</c:v>
                </c:pt>
                <c:pt idx="80">
                  <c:v>114.9799827658387</c:v>
                </c:pt>
                <c:pt idx="81">
                  <c:v>101.82188504466249</c:v>
                </c:pt>
                <c:pt idx="82">
                  <c:v>125.17444092938629</c:v>
                </c:pt>
                <c:pt idx="83">
                  <c:v>123.060109314656</c:v>
                </c:pt>
                <c:pt idx="84">
                  <c:v>108.0646426064022</c:v>
                </c:pt>
                <c:pt idx="85">
                  <c:v>118.5663432211532</c:v>
                </c:pt>
                <c:pt idx="86">
                  <c:v>120.4353101642287</c:v>
                </c:pt>
                <c:pt idx="87">
                  <c:v>119.64820710218881</c:v>
                </c:pt>
                <c:pt idx="88">
                  <c:v>120.7856718722532</c:v>
                </c:pt>
                <c:pt idx="89">
                  <c:v>119.70060030910879</c:v>
                </c:pt>
                <c:pt idx="90">
                  <c:v>119.425344142741</c:v>
                </c:pt>
              </c:numCache>
            </c:numRef>
          </c:val>
          <c:smooth val="0"/>
          <c:extLst>
            <c:ext xmlns:c16="http://schemas.microsoft.com/office/drawing/2014/chart" uri="{C3380CC4-5D6E-409C-BE32-E72D297353CC}">
              <c16:uniqueId val="{00000001-017B-47BB-A8CB-C408DB330379}"/>
            </c:ext>
          </c:extLst>
        </c:ser>
        <c:ser>
          <c:idx val="2"/>
          <c:order val="2"/>
          <c:tx>
            <c:strRef>
              <c:f>'Chart 11'!$T$4</c:f>
              <c:strCache>
                <c:ptCount val="1"/>
                <c:pt idx="0">
                  <c:v>China</c:v>
                </c:pt>
              </c:strCache>
            </c:strRef>
          </c:tx>
          <c:spPr>
            <a:ln w="28575" cap="rnd">
              <a:solidFill>
                <a:srgbClr val="00B050"/>
              </a:solidFill>
              <a:round/>
            </a:ln>
            <a:effectLst/>
          </c:spPr>
          <c:marker>
            <c:symbol val="none"/>
          </c:marker>
          <c:cat>
            <c:strRef>
              <c:f>'Chart 11'!$Q$5:$Q$96</c:f>
              <c:strCache>
                <c:ptCount val="92"/>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pt idx="69">
                  <c:v>2024M10</c:v>
                </c:pt>
                <c:pt idx="70">
                  <c:v>2024M11</c:v>
                </c:pt>
                <c:pt idx="71">
                  <c:v>2024M12</c:v>
                </c:pt>
                <c:pt idx="72">
                  <c:v>2025M01</c:v>
                </c:pt>
                <c:pt idx="73">
                  <c:v>2025M02</c:v>
                </c:pt>
                <c:pt idx="74">
                  <c:v>2025M03</c:v>
                </c:pt>
                <c:pt idx="75">
                  <c:v>2025M04</c:v>
                </c:pt>
                <c:pt idx="76">
                  <c:v>2025M05</c:v>
                </c:pt>
                <c:pt idx="77">
                  <c:v>2025M06</c:v>
                </c:pt>
                <c:pt idx="78">
                  <c:v>2025M07</c:v>
                </c:pt>
                <c:pt idx="79">
                  <c:v>2025M08</c:v>
                </c:pt>
                <c:pt idx="80">
                  <c:v>2025M09</c:v>
                </c:pt>
                <c:pt idx="81">
                  <c:v>2025M10</c:v>
                </c:pt>
                <c:pt idx="82">
                  <c:v>2025M11</c:v>
                </c:pt>
                <c:pt idx="83">
                  <c:v>2025M12</c:v>
                </c:pt>
                <c:pt idx="84">
                  <c:v>2026M01</c:v>
                </c:pt>
                <c:pt idx="85">
                  <c:v>2026M02</c:v>
                </c:pt>
                <c:pt idx="86">
                  <c:v>2026M03</c:v>
                </c:pt>
                <c:pt idx="87">
                  <c:v>2026M04</c:v>
                </c:pt>
                <c:pt idx="88">
                  <c:v>2026M05</c:v>
                </c:pt>
                <c:pt idx="89">
                  <c:v>2026M06</c:v>
                </c:pt>
                <c:pt idx="90">
                  <c:v>2026M07</c:v>
                </c:pt>
                <c:pt idx="91">
                  <c:v>2026MO8</c:v>
                </c:pt>
              </c:strCache>
            </c:strRef>
          </c:cat>
          <c:val>
            <c:numRef>
              <c:f>'Chart 11'!$T$5:$T$96</c:f>
              <c:numCache>
                <c:formatCode>0.0</c:formatCode>
                <c:ptCount val="92"/>
                <c:pt idx="0">
                  <c:v>120.6697578838895</c:v>
                </c:pt>
                <c:pt idx="1">
                  <c:v>115.98592799958919</c:v>
                </c:pt>
                <c:pt idx="2">
                  <c:v>115.8899252388955</c:v>
                </c:pt>
                <c:pt idx="3">
                  <c:v>119.27301725702731</c:v>
                </c:pt>
                <c:pt idx="4">
                  <c:v>118.6681186863171</c:v>
                </c:pt>
                <c:pt idx="5">
                  <c:v>117.3883694094217</c:v>
                </c:pt>
                <c:pt idx="6">
                  <c:v>117.3992260168002</c:v>
                </c:pt>
                <c:pt idx="7">
                  <c:v>117.894957974524</c:v>
                </c:pt>
                <c:pt idx="8">
                  <c:v>118.7564614459865</c:v>
                </c:pt>
                <c:pt idx="9">
                  <c:v>117.3901637807116</c:v>
                </c:pt>
                <c:pt idx="10">
                  <c:v>115.8912100703766</c:v>
                </c:pt>
                <c:pt idx="11">
                  <c:v>116.05891987400869</c:v>
                </c:pt>
                <c:pt idx="12">
                  <c:v>115.20573377050169</c:v>
                </c:pt>
                <c:pt idx="13">
                  <c:v>99.987003935384749</c:v>
                </c:pt>
                <c:pt idx="14">
                  <c:v>115.0559984237868</c:v>
                </c:pt>
                <c:pt idx="15">
                  <c:v>112.9634543405475</c:v>
                </c:pt>
                <c:pt idx="16">
                  <c:v>114.854772993765</c:v>
                </c:pt>
                <c:pt idx="17">
                  <c:v>120.9956509094112</c:v>
                </c:pt>
                <c:pt idx="18">
                  <c:v>124.78884021414081</c:v>
                </c:pt>
                <c:pt idx="19">
                  <c:v>124.1942885854067</c:v>
                </c:pt>
                <c:pt idx="20">
                  <c:v>129.57154968381269</c:v>
                </c:pt>
                <c:pt idx="21">
                  <c:v>132.5767444820207</c:v>
                </c:pt>
                <c:pt idx="22">
                  <c:v>128.90258977921351</c:v>
                </c:pt>
                <c:pt idx="23">
                  <c:v>125.3054730982204</c:v>
                </c:pt>
                <c:pt idx="24">
                  <c:v>130.40159734793161</c:v>
                </c:pt>
                <c:pt idx="25">
                  <c:v>129.47011097610229</c:v>
                </c:pt>
                <c:pt idx="26">
                  <c:v>130.10695396145309</c:v>
                </c:pt>
                <c:pt idx="27">
                  <c:v>131.3639021762005</c:v>
                </c:pt>
                <c:pt idx="28">
                  <c:v>128.9801018904318</c:v>
                </c:pt>
                <c:pt idx="29">
                  <c:v>127.0486476878215</c:v>
                </c:pt>
                <c:pt idx="30">
                  <c:v>123.001462529226</c:v>
                </c:pt>
                <c:pt idx="31">
                  <c:v>129.9361234483894</c:v>
                </c:pt>
                <c:pt idx="32">
                  <c:v>128.09323818185669</c:v>
                </c:pt>
                <c:pt idx="33">
                  <c:v>130.9786160808099</c:v>
                </c:pt>
                <c:pt idx="34">
                  <c:v>129.4895403489837</c:v>
                </c:pt>
                <c:pt idx="35">
                  <c:v>128.56989208856911</c:v>
                </c:pt>
                <c:pt idx="36">
                  <c:v>129.68311942200651</c:v>
                </c:pt>
                <c:pt idx="37">
                  <c:v>132.37164502761109</c:v>
                </c:pt>
                <c:pt idx="38">
                  <c:v>133.36396954161529</c:v>
                </c:pt>
                <c:pt idx="39">
                  <c:v>130.9634275606542</c:v>
                </c:pt>
                <c:pt idx="40">
                  <c:v>134.69840309426661</c:v>
                </c:pt>
                <c:pt idx="41">
                  <c:v>135.3520821154857</c:v>
                </c:pt>
                <c:pt idx="42">
                  <c:v>134.47969312182411</c:v>
                </c:pt>
                <c:pt idx="43">
                  <c:v>130.87215380750351</c:v>
                </c:pt>
                <c:pt idx="44">
                  <c:v>130.98173273122441</c:v>
                </c:pt>
                <c:pt idx="45">
                  <c:v>131.00669791616161</c:v>
                </c:pt>
                <c:pt idx="46">
                  <c:v>133.60482748690319</c:v>
                </c:pt>
                <c:pt idx="47">
                  <c:v>137.77018441160479</c:v>
                </c:pt>
                <c:pt idx="48">
                  <c:v>129.3529104479361</c:v>
                </c:pt>
                <c:pt idx="49">
                  <c:v>129.0413633493464</c:v>
                </c:pt>
                <c:pt idx="50">
                  <c:v>135.7061469414312</c:v>
                </c:pt>
                <c:pt idx="51">
                  <c:v>136.69875117750649</c:v>
                </c:pt>
                <c:pt idx="52">
                  <c:v>138.11353197990951</c:v>
                </c:pt>
                <c:pt idx="53">
                  <c:v>139.3950078449416</c:v>
                </c:pt>
                <c:pt idx="54">
                  <c:v>137.29637748702879</c:v>
                </c:pt>
                <c:pt idx="55">
                  <c:v>137.68489521685731</c:v>
                </c:pt>
                <c:pt idx="56">
                  <c:v>139.25404506813999</c:v>
                </c:pt>
                <c:pt idx="57">
                  <c:v>136.43807288749451</c:v>
                </c:pt>
                <c:pt idx="58">
                  <c:v>138.35169466174301</c:v>
                </c:pt>
                <c:pt idx="59">
                  <c:v>146.25771416667931</c:v>
                </c:pt>
                <c:pt idx="60">
                  <c:v>140.32069388707041</c:v>
                </c:pt>
                <c:pt idx="61">
                  <c:v>134.86752726590939</c:v>
                </c:pt>
                <c:pt idx="62">
                  <c:v>135.863305498421</c:v>
                </c:pt>
                <c:pt idx="63">
                  <c:v>153.24906239024151</c:v>
                </c:pt>
                <c:pt idx="64">
                  <c:v>145.94776831870689</c:v>
                </c:pt>
                <c:pt idx="65">
                  <c:v>145.76773567475169</c:v>
                </c:pt>
                <c:pt idx="66">
                  <c:v>148.61557641205019</c:v>
                </c:pt>
                <c:pt idx="67">
                  <c:v>149.54359247000059</c:v>
                </c:pt>
                <c:pt idx="68">
                  <c:v>148.4651052426909</c:v>
                </c:pt>
                <c:pt idx="69">
                  <c:v>148.114014936263</c:v>
                </c:pt>
                <c:pt idx="70">
                  <c:v>143.30298898123229</c:v>
                </c:pt>
                <c:pt idx="71">
                  <c:v>142.58847891963561</c:v>
                </c:pt>
                <c:pt idx="72">
                  <c:v>150.1356658864205</c:v>
                </c:pt>
                <c:pt idx="73">
                  <c:v>152.46426277361661</c:v>
                </c:pt>
                <c:pt idx="74">
                  <c:v>150.35964550335061</c:v>
                </c:pt>
                <c:pt idx="75">
                  <c:v>152.5049417419776</c:v>
                </c:pt>
                <c:pt idx="76">
                  <c:v>153.48037450605281</c:v>
                </c:pt>
                <c:pt idx="77">
                  <c:v>152.38312958546251</c:v>
                </c:pt>
                <c:pt idx="78">
                  <c:v>152.7923902835141</c:v>
                </c:pt>
                <c:pt idx="79">
                  <c:v>155.5254322447534</c:v>
                </c:pt>
                <c:pt idx="80">
                  <c:v>153.19865266468429</c:v>
                </c:pt>
                <c:pt idx="81">
                  <c:v>156.48729748773769</c:v>
                </c:pt>
                <c:pt idx="82">
                  <c:v>159.75386885337261</c:v>
                </c:pt>
                <c:pt idx="83">
                  <c:v>157.20641388910971</c:v>
                </c:pt>
                <c:pt idx="84">
                  <c:v>162.0825994831612</c:v>
                </c:pt>
                <c:pt idx="85">
                  <c:v>163.85471605882231</c:v>
                </c:pt>
                <c:pt idx="86">
                  <c:v>159.25005008525389</c:v>
                </c:pt>
                <c:pt idx="87">
                  <c:v>157.8040606615925</c:v>
                </c:pt>
                <c:pt idx="88">
                  <c:v>157.49451535154429</c:v>
                </c:pt>
                <c:pt idx="89">
                  <c:v>158.9677266348217</c:v>
                </c:pt>
                <c:pt idx="90">
                  <c:v>157.34556662588449</c:v>
                </c:pt>
              </c:numCache>
            </c:numRef>
          </c:val>
          <c:smooth val="0"/>
          <c:extLst>
            <c:ext xmlns:c16="http://schemas.microsoft.com/office/drawing/2014/chart" uri="{C3380CC4-5D6E-409C-BE32-E72D297353CC}">
              <c16:uniqueId val="{00000002-017B-47BB-A8CB-C408DB330379}"/>
            </c:ext>
          </c:extLst>
        </c:ser>
        <c:ser>
          <c:idx val="3"/>
          <c:order val="3"/>
          <c:tx>
            <c:strRef>
              <c:f>'Chart 11'!$U$4</c:f>
              <c:strCache>
                <c:ptCount val="1"/>
                <c:pt idx="0">
                  <c:v>Total excluding China</c:v>
                </c:pt>
              </c:strCache>
            </c:strRef>
          </c:tx>
          <c:spPr>
            <a:ln w="28575" cap="rnd">
              <a:solidFill>
                <a:schemeClr val="accent4"/>
              </a:solidFill>
              <a:round/>
            </a:ln>
            <a:effectLst/>
          </c:spPr>
          <c:marker>
            <c:symbol val="none"/>
          </c:marker>
          <c:cat>
            <c:strRef>
              <c:f>'Chart 11'!$Q$5:$Q$96</c:f>
              <c:strCache>
                <c:ptCount val="92"/>
                <c:pt idx="0">
                  <c:v>2019M01</c:v>
                </c:pt>
                <c:pt idx="1">
                  <c:v>2019M02</c:v>
                </c:pt>
                <c:pt idx="2">
                  <c:v>2019M03</c:v>
                </c:pt>
                <c:pt idx="3">
                  <c:v>2019M04</c:v>
                </c:pt>
                <c:pt idx="4">
                  <c:v>2019M05</c:v>
                </c:pt>
                <c:pt idx="5">
                  <c:v>2019M06</c:v>
                </c:pt>
                <c:pt idx="6">
                  <c:v>2019M07</c:v>
                </c:pt>
                <c:pt idx="7">
                  <c:v>2019M08</c:v>
                </c:pt>
                <c:pt idx="8">
                  <c:v>2019M09</c:v>
                </c:pt>
                <c:pt idx="9">
                  <c:v>2019M10</c:v>
                </c:pt>
                <c:pt idx="10">
                  <c:v>2019M11</c:v>
                </c:pt>
                <c:pt idx="11">
                  <c:v>2019M12</c:v>
                </c:pt>
                <c:pt idx="12">
                  <c:v>2020M01</c:v>
                </c:pt>
                <c:pt idx="13">
                  <c:v>2020M02</c:v>
                </c:pt>
                <c:pt idx="14">
                  <c:v>2020M03</c:v>
                </c:pt>
                <c:pt idx="15">
                  <c:v>2020M04</c:v>
                </c:pt>
                <c:pt idx="16">
                  <c:v>2020M05</c:v>
                </c:pt>
                <c:pt idx="17">
                  <c:v>2020M06</c:v>
                </c:pt>
                <c:pt idx="18">
                  <c:v>2020M07</c:v>
                </c:pt>
                <c:pt idx="19">
                  <c:v>2020M08</c:v>
                </c:pt>
                <c:pt idx="20">
                  <c:v>2020M09</c:v>
                </c:pt>
                <c:pt idx="21">
                  <c:v>2020M10</c:v>
                </c:pt>
                <c:pt idx="22">
                  <c:v>2020M11</c:v>
                </c:pt>
                <c:pt idx="23">
                  <c:v>2020M12</c:v>
                </c:pt>
                <c:pt idx="24">
                  <c:v>2021M01</c:v>
                </c:pt>
                <c:pt idx="25">
                  <c:v>2021M02</c:v>
                </c:pt>
                <c:pt idx="26">
                  <c:v>2021M03</c:v>
                </c:pt>
                <c:pt idx="27">
                  <c:v>2021M04</c:v>
                </c:pt>
                <c:pt idx="28">
                  <c:v>2021M05</c:v>
                </c:pt>
                <c:pt idx="29">
                  <c:v>2021M06</c:v>
                </c:pt>
                <c:pt idx="30">
                  <c:v>2021M07</c:v>
                </c:pt>
                <c:pt idx="31">
                  <c:v>2021M08</c:v>
                </c:pt>
                <c:pt idx="32">
                  <c:v>2021M09</c:v>
                </c:pt>
                <c:pt idx="33">
                  <c:v>2021M10</c:v>
                </c:pt>
                <c:pt idx="34">
                  <c:v>2021M11</c:v>
                </c:pt>
                <c:pt idx="35">
                  <c:v>2021M12</c:v>
                </c:pt>
                <c:pt idx="36">
                  <c:v>2022M01</c:v>
                </c:pt>
                <c:pt idx="37">
                  <c:v>2022M02</c:v>
                </c:pt>
                <c:pt idx="38">
                  <c:v>2022M03</c:v>
                </c:pt>
                <c:pt idx="39">
                  <c:v>2022M04</c:v>
                </c:pt>
                <c:pt idx="40">
                  <c:v>2022M05</c:v>
                </c:pt>
                <c:pt idx="41">
                  <c:v>2022M06</c:v>
                </c:pt>
                <c:pt idx="42">
                  <c:v>2022M07</c:v>
                </c:pt>
                <c:pt idx="43">
                  <c:v>2022M08</c:v>
                </c:pt>
                <c:pt idx="44">
                  <c:v>2022M09</c:v>
                </c:pt>
                <c:pt idx="45">
                  <c:v>2022M10</c:v>
                </c:pt>
                <c:pt idx="46">
                  <c:v>2022M11</c:v>
                </c:pt>
                <c:pt idx="47">
                  <c:v>2022M12</c:v>
                </c:pt>
                <c:pt idx="48">
                  <c:v>2023M01</c:v>
                </c:pt>
                <c:pt idx="49">
                  <c:v>2023M02</c:v>
                </c:pt>
                <c:pt idx="50">
                  <c:v>2023M03</c:v>
                </c:pt>
                <c:pt idx="51">
                  <c:v>2023M04</c:v>
                </c:pt>
                <c:pt idx="52">
                  <c:v>2023M05</c:v>
                </c:pt>
                <c:pt idx="53">
                  <c:v>2023M06</c:v>
                </c:pt>
                <c:pt idx="54">
                  <c:v>2023M07</c:v>
                </c:pt>
                <c:pt idx="55">
                  <c:v>2023M08</c:v>
                </c:pt>
                <c:pt idx="56">
                  <c:v>2023M09</c:v>
                </c:pt>
                <c:pt idx="57">
                  <c:v>2023M10</c:v>
                </c:pt>
                <c:pt idx="58">
                  <c:v>2023M11</c:v>
                </c:pt>
                <c:pt idx="59">
                  <c:v>2023M12</c:v>
                </c:pt>
                <c:pt idx="60">
                  <c:v>2024M01</c:v>
                </c:pt>
                <c:pt idx="61">
                  <c:v>2024M02</c:v>
                </c:pt>
                <c:pt idx="62">
                  <c:v>2024M03</c:v>
                </c:pt>
                <c:pt idx="63">
                  <c:v>2024M04</c:v>
                </c:pt>
                <c:pt idx="64">
                  <c:v>2024M05</c:v>
                </c:pt>
                <c:pt idx="65">
                  <c:v>2024M06</c:v>
                </c:pt>
                <c:pt idx="66">
                  <c:v>2024M07</c:v>
                </c:pt>
                <c:pt idx="67">
                  <c:v>2024M08</c:v>
                </c:pt>
                <c:pt idx="68">
                  <c:v>2024M09</c:v>
                </c:pt>
                <c:pt idx="69">
                  <c:v>2024M10</c:v>
                </c:pt>
                <c:pt idx="70">
                  <c:v>2024M11</c:v>
                </c:pt>
                <c:pt idx="71">
                  <c:v>2024M12</c:v>
                </c:pt>
                <c:pt idx="72">
                  <c:v>2025M01</c:v>
                </c:pt>
                <c:pt idx="73">
                  <c:v>2025M02</c:v>
                </c:pt>
                <c:pt idx="74">
                  <c:v>2025M03</c:v>
                </c:pt>
                <c:pt idx="75">
                  <c:v>2025M04</c:v>
                </c:pt>
                <c:pt idx="76">
                  <c:v>2025M05</c:v>
                </c:pt>
                <c:pt idx="77">
                  <c:v>2025M06</c:v>
                </c:pt>
                <c:pt idx="78">
                  <c:v>2025M07</c:v>
                </c:pt>
                <c:pt idx="79">
                  <c:v>2025M08</c:v>
                </c:pt>
                <c:pt idx="80">
                  <c:v>2025M09</c:v>
                </c:pt>
                <c:pt idx="81">
                  <c:v>2025M10</c:v>
                </c:pt>
                <c:pt idx="82">
                  <c:v>2025M11</c:v>
                </c:pt>
                <c:pt idx="83">
                  <c:v>2025M12</c:v>
                </c:pt>
                <c:pt idx="84">
                  <c:v>2026M01</c:v>
                </c:pt>
                <c:pt idx="85">
                  <c:v>2026M02</c:v>
                </c:pt>
                <c:pt idx="86">
                  <c:v>2026M03</c:v>
                </c:pt>
                <c:pt idx="87">
                  <c:v>2026M04</c:v>
                </c:pt>
                <c:pt idx="88">
                  <c:v>2026M05</c:v>
                </c:pt>
                <c:pt idx="89">
                  <c:v>2026M06</c:v>
                </c:pt>
                <c:pt idx="90">
                  <c:v>2026M07</c:v>
                </c:pt>
                <c:pt idx="91">
                  <c:v>2026MO8</c:v>
                </c:pt>
              </c:strCache>
            </c:strRef>
          </c:cat>
          <c:val>
            <c:numRef>
              <c:f>'Chart 11'!$U$5:$U$96</c:f>
              <c:numCache>
                <c:formatCode>0.0</c:formatCode>
                <c:ptCount val="92"/>
                <c:pt idx="0">
                  <c:v>113.62462097622701</c:v>
                </c:pt>
                <c:pt idx="1">
                  <c:v>113.9018524581618</c:v>
                </c:pt>
                <c:pt idx="2">
                  <c:v>115.1365456114188</c:v>
                </c:pt>
                <c:pt idx="3">
                  <c:v>115.54797244794089</c:v>
                </c:pt>
                <c:pt idx="4">
                  <c:v>114.6588961463449</c:v>
                </c:pt>
                <c:pt idx="5">
                  <c:v>115.0502159541663</c:v>
                </c:pt>
                <c:pt idx="6">
                  <c:v>116.98283678098529</c:v>
                </c:pt>
                <c:pt idx="7">
                  <c:v>115.1168785746061</c:v>
                </c:pt>
                <c:pt idx="8">
                  <c:v>115.1445813698207</c:v>
                </c:pt>
                <c:pt idx="9">
                  <c:v>115.6492201759372</c:v>
                </c:pt>
                <c:pt idx="10">
                  <c:v>113.4666604886571</c:v>
                </c:pt>
                <c:pt idx="11">
                  <c:v>112.94100321456889</c:v>
                </c:pt>
                <c:pt idx="12">
                  <c:v>116.1057294608711</c:v>
                </c:pt>
                <c:pt idx="13">
                  <c:v>109.5322806888623</c:v>
                </c:pt>
                <c:pt idx="14">
                  <c:v>108.07340628020241</c:v>
                </c:pt>
                <c:pt idx="15">
                  <c:v>106.2942307533482</c:v>
                </c:pt>
                <c:pt idx="16">
                  <c:v>101.5282228538246</c:v>
                </c:pt>
                <c:pt idx="17">
                  <c:v>102.7585248588793</c:v>
                </c:pt>
                <c:pt idx="18">
                  <c:v>109.93455598882009</c:v>
                </c:pt>
                <c:pt idx="19">
                  <c:v>111.87307097882081</c:v>
                </c:pt>
                <c:pt idx="20">
                  <c:v>114.64160766860989</c:v>
                </c:pt>
                <c:pt idx="21">
                  <c:v>118.803629314388</c:v>
                </c:pt>
                <c:pt idx="22">
                  <c:v>119.9757587182135</c:v>
                </c:pt>
                <c:pt idx="23">
                  <c:v>119.2480430182087</c:v>
                </c:pt>
                <c:pt idx="24">
                  <c:v>120.2019798390473</c:v>
                </c:pt>
                <c:pt idx="25">
                  <c:v>117.32572607477741</c:v>
                </c:pt>
                <c:pt idx="26">
                  <c:v>123.416542541309</c:v>
                </c:pt>
                <c:pt idx="27">
                  <c:v>122.6229871377957</c:v>
                </c:pt>
                <c:pt idx="28">
                  <c:v>121.9227771130433</c:v>
                </c:pt>
                <c:pt idx="29">
                  <c:v>119.67199931682759</c:v>
                </c:pt>
                <c:pt idx="30">
                  <c:v>119.12100172941921</c:v>
                </c:pt>
                <c:pt idx="31">
                  <c:v>118.85729787974989</c:v>
                </c:pt>
                <c:pt idx="32">
                  <c:v>119.1660227437096</c:v>
                </c:pt>
                <c:pt idx="33">
                  <c:v>118.99283664354211</c:v>
                </c:pt>
                <c:pt idx="34">
                  <c:v>119.5502490285145</c:v>
                </c:pt>
                <c:pt idx="35">
                  <c:v>120.831742222111</c:v>
                </c:pt>
                <c:pt idx="36">
                  <c:v>122.5087781018307</c:v>
                </c:pt>
                <c:pt idx="37">
                  <c:v>120.0164919486833</c:v>
                </c:pt>
                <c:pt idx="38">
                  <c:v>121.1900952660709</c:v>
                </c:pt>
                <c:pt idx="39">
                  <c:v>120.40321045886481</c:v>
                </c:pt>
                <c:pt idx="40">
                  <c:v>121.0612074993978</c:v>
                </c:pt>
                <c:pt idx="41">
                  <c:v>121.9819765705769</c:v>
                </c:pt>
                <c:pt idx="42">
                  <c:v>120.32393923371779</c:v>
                </c:pt>
                <c:pt idx="43">
                  <c:v>119.8102169348672</c:v>
                </c:pt>
                <c:pt idx="44">
                  <c:v>117.4983318262863</c:v>
                </c:pt>
                <c:pt idx="45">
                  <c:v>116.41481829073891</c:v>
                </c:pt>
                <c:pt idx="46">
                  <c:v>113.5606149022606</c:v>
                </c:pt>
                <c:pt idx="47">
                  <c:v>114.38213925871931</c:v>
                </c:pt>
                <c:pt idx="48">
                  <c:v>112.65412580805069</c:v>
                </c:pt>
                <c:pt idx="49">
                  <c:v>110.87059939704839</c:v>
                </c:pt>
                <c:pt idx="50">
                  <c:v>114.3096373765278</c:v>
                </c:pt>
                <c:pt idx="51">
                  <c:v>117.37649134714241</c:v>
                </c:pt>
                <c:pt idx="52">
                  <c:v>116.0877005552143</c:v>
                </c:pt>
                <c:pt idx="53">
                  <c:v>116.7636155780057</c:v>
                </c:pt>
                <c:pt idx="54">
                  <c:v>116.5541270686611</c:v>
                </c:pt>
                <c:pt idx="55">
                  <c:v>115.8866333185327</c:v>
                </c:pt>
                <c:pt idx="56">
                  <c:v>118.0644101901553</c:v>
                </c:pt>
                <c:pt idx="57">
                  <c:v>118.12349882201551</c:v>
                </c:pt>
                <c:pt idx="58">
                  <c:v>118.6860717087953</c:v>
                </c:pt>
                <c:pt idx="59">
                  <c:v>118.4821542381203</c:v>
                </c:pt>
                <c:pt idx="60">
                  <c:v>118.1953562618006</c:v>
                </c:pt>
                <c:pt idx="61">
                  <c:v>120.68912024061819</c:v>
                </c:pt>
                <c:pt idx="62">
                  <c:v>121.1719783968509</c:v>
                </c:pt>
                <c:pt idx="63">
                  <c:v>121.0161474999515</c:v>
                </c:pt>
                <c:pt idx="64">
                  <c:v>121.79870517590081</c:v>
                </c:pt>
                <c:pt idx="65">
                  <c:v>122.0026125583497</c:v>
                </c:pt>
                <c:pt idx="66">
                  <c:v>122.5249799185718</c:v>
                </c:pt>
                <c:pt idx="67">
                  <c:v>124.64353768558389</c:v>
                </c:pt>
                <c:pt idx="68">
                  <c:v>124.51395679020899</c:v>
                </c:pt>
                <c:pt idx="69">
                  <c:v>124.7044597157185</c:v>
                </c:pt>
                <c:pt idx="70">
                  <c:v>126.02486098115141</c:v>
                </c:pt>
                <c:pt idx="71">
                  <c:v>124.6830549435174</c:v>
                </c:pt>
                <c:pt idx="72">
                  <c:v>127.7032224493459</c:v>
                </c:pt>
                <c:pt idx="73">
                  <c:v>127.4809061320737</c:v>
                </c:pt>
                <c:pt idx="74">
                  <c:v>128.32704627993161</c:v>
                </c:pt>
                <c:pt idx="75">
                  <c:v>129.71384861158799</c:v>
                </c:pt>
                <c:pt idx="76">
                  <c:v>129.07004326252559</c:v>
                </c:pt>
                <c:pt idx="77">
                  <c:v>129.5587036688101</c:v>
                </c:pt>
                <c:pt idx="78">
                  <c:v>132.34657284860961</c:v>
                </c:pt>
                <c:pt idx="79">
                  <c:v>130.44406162311429</c:v>
                </c:pt>
                <c:pt idx="80">
                  <c:v>128.12674355122681</c:v>
                </c:pt>
                <c:pt idx="81">
                  <c:v>129.3659423558864</c:v>
                </c:pt>
                <c:pt idx="82">
                  <c:v>130.8666534332497</c:v>
                </c:pt>
                <c:pt idx="83">
                  <c:v>130.6299227901024</c:v>
                </c:pt>
                <c:pt idx="84">
                  <c:v>130.15427471946191</c:v>
                </c:pt>
                <c:pt idx="85">
                  <c:v>136.18055427404059</c:v>
                </c:pt>
                <c:pt idx="86">
                  <c:v>131.86324633196469</c:v>
                </c:pt>
                <c:pt idx="87">
                  <c:v>132.74983469506489</c:v>
                </c:pt>
                <c:pt idx="88">
                  <c:v>133.02940485654989</c:v>
                </c:pt>
                <c:pt idx="89">
                  <c:v>133.2267529031686</c:v>
                </c:pt>
                <c:pt idx="90">
                  <c:v>135.00792252272109</c:v>
                </c:pt>
              </c:numCache>
            </c:numRef>
          </c:val>
          <c:smooth val="0"/>
          <c:extLst>
            <c:ext xmlns:c16="http://schemas.microsoft.com/office/drawing/2014/chart" uri="{C3380CC4-5D6E-409C-BE32-E72D297353CC}">
              <c16:uniqueId val="{00000003-017B-47BB-A8CB-C408DB330379}"/>
            </c:ext>
          </c:extLst>
        </c:ser>
        <c:dLbls>
          <c:showLegendKey val="0"/>
          <c:showVal val="0"/>
          <c:showCatName val="0"/>
          <c:showSerName val="0"/>
          <c:showPercent val="0"/>
          <c:showBubbleSize val="0"/>
        </c:dLbls>
        <c:smooth val="0"/>
        <c:axId val="92319408"/>
        <c:axId val="2001811055"/>
      </c:lineChart>
      <c:catAx>
        <c:axId val="9231940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1811055"/>
        <c:crosses val="autoZero"/>
        <c:auto val="1"/>
        <c:lblAlgn val="ctr"/>
        <c:lblOffset val="100"/>
        <c:tickLblSkip val="3"/>
        <c:noMultiLvlLbl val="0"/>
      </c:catAx>
      <c:valAx>
        <c:axId val="2001811055"/>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319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'Chart 12'!$S$2</c:f>
              <c:strCache>
                <c:ptCount val="1"/>
                <c:pt idx="0">
                  <c:v>2026/2025 (Jan.-Jun.)</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12'!$R$3:$R$16</c:f>
              <c:strCache>
                <c:ptCount val="14"/>
                <c:pt idx="0">
                  <c:v>Total merchandise</c:v>
                </c:pt>
                <c:pt idx="1">
                  <c:v>Agricultural products</c:v>
                </c:pt>
                <c:pt idx="2">
                  <c:v>of which: Food</c:v>
                </c:pt>
                <c:pt idx="3">
                  <c:v>Fuels and mining products</c:v>
                </c:pt>
                <c:pt idx="4">
                  <c:v>of which: Fuels</c:v>
                </c:pt>
                <c:pt idx="5">
                  <c:v>Manufactures</c:v>
                </c:pt>
                <c:pt idx="6">
                  <c:v>of which: Iron and steel</c:v>
                </c:pt>
                <c:pt idx="7">
                  <c:v>of which: Chemicals</c:v>
                </c:pt>
                <c:pt idx="8">
                  <c:v>of which: Office and telecommunications equipment (OT)</c:v>
                </c:pt>
                <c:pt idx="9">
                  <c:v>OT of which: Electronic components</c:v>
                </c:pt>
                <c:pt idx="10">
                  <c:v>of which: Automotive products</c:v>
                </c:pt>
                <c:pt idx="11">
                  <c:v>of which: Other machinery  a</c:v>
                </c:pt>
                <c:pt idx="12">
                  <c:v>of which: Textiles</c:v>
                </c:pt>
                <c:pt idx="13">
                  <c:v>of which: Clothing</c:v>
                </c:pt>
              </c:strCache>
            </c:strRef>
          </c:cat>
          <c:val>
            <c:numRef>
              <c:f>'Chart 12'!$S$3:$S$16</c:f>
              <c:numCache>
                <c:formatCode>0</c:formatCode>
                <c:ptCount val="14"/>
                <c:pt idx="0">
                  <c:v>14.953940665874654</c:v>
                </c:pt>
                <c:pt idx="1">
                  <c:v>3.5770612051299508</c:v>
                </c:pt>
                <c:pt idx="2">
                  <c:v>4.1789018733779528</c:v>
                </c:pt>
                <c:pt idx="3">
                  <c:v>19.438211279558871</c:v>
                </c:pt>
                <c:pt idx="4">
                  <c:v>14.884320999664851</c:v>
                </c:pt>
                <c:pt idx="5">
                  <c:v>13.203388337646189</c:v>
                </c:pt>
                <c:pt idx="6">
                  <c:v>-0.70988192396669092</c:v>
                </c:pt>
                <c:pt idx="7">
                  <c:v>-1.5688035750326748</c:v>
                </c:pt>
                <c:pt idx="8">
                  <c:v>49.079396878675851</c:v>
                </c:pt>
                <c:pt idx="9">
                  <c:v>50.61471577380135</c:v>
                </c:pt>
                <c:pt idx="10">
                  <c:v>5.3059540987378</c:v>
                </c:pt>
                <c:pt idx="11">
                  <c:v>10.041904810472275</c:v>
                </c:pt>
                <c:pt idx="12">
                  <c:v>1.6116414194630835</c:v>
                </c:pt>
                <c:pt idx="13">
                  <c:v>1.5437284380342504</c:v>
                </c:pt>
              </c:numCache>
            </c:numRef>
          </c:val>
          <c:extLst>
            <c:ext xmlns:c16="http://schemas.microsoft.com/office/drawing/2014/chart" uri="{C3380CC4-5D6E-409C-BE32-E72D297353CC}">
              <c16:uniqueId val="{00000000-8B19-417F-A54E-83B87500302B}"/>
            </c:ext>
          </c:extLst>
        </c:ser>
        <c:ser>
          <c:idx val="2"/>
          <c:order val="1"/>
          <c:tx>
            <c:strRef>
              <c:f>'Chart 12'!$T$2</c:f>
              <c:strCache>
                <c:ptCount val="1"/>
                <c:pt idx="0">
                  <c:v>2025/2024</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12'!$R$3:$R$16</c:f>
              <c:strCache>
                <c:ptCount val="14"/>
                <c:pt idx="0">
                  <c:v>Total merchandise</c:v>
                </c:pt>
                <c:pt idx="1">
                  <c:v>Agricultural products</c:v>
                </c:pt>
                <c:pt idx="2">
                  <c:v>of which: Food</c:v>
                </c:pt>
                <c:pt idx="3">
                  <c:v>Fuels and mining products</c:v>
                </c:pt>
                <c:pt idx="4">
                  <c:v>of which: Fuels</c:v>
                </c:pt>
                <c:pt idx="5">
                  <c:v>Manufactures</c:v>
                </c:pt>
                <c:pt idx="6">
                  <c:v>of which: Iron and steel</c:v>
                </c:pt>
                <c:pt idx="7">
                  <c:v>of which: Chemicals</c:v>
                </c:pt>
                <c:pt idx="8">
                  <c:v>of which: Office and telecommunications equipment (OT)</c:v>
                </c:pt>
                <c:pt idx="9">
                  <c:v>OT of which: Electronic components</c:v>
                </c:pt>
                <c:pt idx="10">
                  <c:v>of which: Automotive products</c:v>
                </c:pt>
                <c:pt idx="11">
                  <c:v>of which: Other machinery  a</c:v>
                </c:pt>
                <c:pt idx="12">
                  <c:v>of which: Textiles</c:v>
                </c:pt>
                <c:pt idx="13">
                  <c:v>of which: Clothing</c:v>
                </c:pt>
              </c:strCache>
            </c:strRef>
          </c:cat>
          <c:val>
            <c:numRef>
              <c:f>'Chart 12'!$T$3:$T$16</c:f>
              <c:numCache>
                <c:formatCode>0</c:formatCode>
                <c:ptCount val="14"/>
                <c:pt idx="0">
                  <c:v>7.2547269846850782</c:v>
                </c:pt>
                <c:pt idx="1">
                  <c:v>6.4961779955291945</c:v>
                </c:pt>
                <c:pt idx="2">
                  <c:v>7.2756298059189817</c:v>
                </c:pt>
                <c:pt idx="3">
                  <c:v>-2.973479976526022</c:v>
                </c:pt>
                <c:pt idx="4">
                  <c:v>-9.4328514494198856</c:v>
                </c:pt>
                <c:pt idx="5">
                  <c:v>7.904378210155997</c:v>
                </c:pt>
                <c:pt idx="6">
                  <c:v>-2.9513690026655865</c:v>
                </c:pt>
                <c:pt idx="7">
                  <c:v>5.772219456582107</c:v>
                </c:pt>
                <c:pt idx="8">
                  <c:v>21.107230304165682</c:v>
                </c:pt>
                <c:pt idx="9">
                  <c:v>15.047876607137184</c:v>
                </c:pt>
                <c:pt idx="10">
                  <c:v>1.9455818691318569</c:v>
                </c:pt>
                <c:pt idx="11">
                  <c:v>9.4228819747741284</c:v>
                </c:pt>
                <c:pt idx="12">
                  <c:v>2.0546682604375235</c:v>
                </c:pt>
                <c:pt idx="13">
                  <c:v>4.462301810656129</c:v>
                </c:pt>
              </c:numCache>
            </c:numRef>
          </c:val>
          <c:extLst>
            <c:ext xmlns:c16="http://schemas.microsoft.com/office/drawing/2014/chart" uri="{C3380CC4-5D6E-409C-BE32-E72D297353CC}">
              <c16:uniqueId val="{00000001-8B19-417F-A54E-83B87500302B}"/>
            </c:ext>
          </c:extLst>
        </c:ser>
        <c:dLbls>
          <c:showLegendKey val="0"/>
          <c:showVal val="0"/>
          <c:showCatName val="0"/>
          <c:showSerName val="0"/>
          <c:showPercent val="0"/>
          <c:showBubbleSize val="0"/>
        </c:dLbls>
        <c:gapWidth val="75"/>
        <c:axId val="445729144"/>
        <c:axId val="445729504"/>
      </c:barChart>
      <c:catAx>
        <c:axId val="445729144"/>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729504"/>
        <c:crosses val="autoZero"/>
        <c:auto val="1"/>
        <c:lblAlgn val="ctr"/>
        <c:lblOffset val="100"/>
        <c:noMultiLvlLbl val="0"/>
      </c:catAx>
      <c:valAx>
        <c:axId val="445729504"/>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729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957967116983068E-2"/>
          <c:y val="3.542673107890499E-2"/>
          <c:w val="0.93436712740557681"/>
          <c:h val="0.74568932506625074"/>
        </c:manualLayout>
      </c:layout>
      <c:barChart>
        <c:barDir val="col"/>
        <c:grouping val="clustered"/>
        <c:varyColors val="0"/>
        <c:ser>
          <c:idx val="0"/>
          <c:order val="0"/>
          <c:tx>
            <c:strRef>
              <c:f>'Chart 13'!$R$2</c:f>
              <c:strCache>
                <c:ptCount val="1"/>
                <c:pt idx="0">
                  <c:v>Exports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13'!$Q$3:$Q$10</c:f>
              <c:strCache>
                <c:ptCount val="8"/>
                <c:pt idx="0">
                  <c:v>World</c:v>
                </c:pt>
                <c:pt idx="1">
                  <c:v>North America</c:v>
                </c:pt>
                <c:pt idx="2">
                  <c:v>South and Central America</c:v>
                </c:pt>
                <c:pt idx="3">
                  <c:v>Europe</c:v>
                </c:pt>
                <c:pt idx="4">
                  <c:v>Commonwealth of Independent States*</c:v>
                </c:pt>
                <c:pt idx="5">
                  <c:v>Africa</c:v>
                </c:pt>
                <c:pt idx="6">
                  <c:v>Middle East</c:v>
                </c:pt>
                <c:pt idx="7">
                  <c:v>Asia</c:v>
                </c:pt>
              </c:strCache>
            </c:strRef>
          </c:cat>
          <c:val>
            <c:numRef>
              <c:f>'Chart 13'!$R$3:$R$10</c:f>
              <c:numCache>
                <c:formatCode>0</c:formatCode>
                <c:ptCount val="8"/>
                <c:pt idx="0">
                  <c:v>15.311403708844693</c:v>
                </c:pt>
                <c:pt idx="1">
                  <c:v>16.731912734258046</c:v>
                </c:pt>
                <c:pt idx="2">
                  <c:v>18.698656595451297</c:v>
                </c:pt>
                <c:pt idx="3">
                  <c:v>8.8271638715005594</c:v>
                </c:pt>
                <c:pt idx="4">
                  <c:v>9.860156164990741</c:v>
                </c:pt>
                <c:pt idx="5">
                  <c:v>23.3805727138066</c:v>
                </c:pt>
                <c:pt idx="6">
                  <c:v>-3.7908908761156539</c:v>
                </c:pt>
                <c:pt idx="7">
                  <c:v>23.7191794236916</c:v>
                </c:pt>
              </c:numCache>
            </c:numRef>
          </c:val>
          <c:extLst>
            <c:ext xmlns:c16="http://schemas.microsoft.com/office/drawing/2014/chart" uri="{C3380CC4-5D6E-409C-BE32-E72D297353CC}">
              <c16:uniqueId val="{00000000-4E3D-4334-9E17-49B6596D986D}"/>
            </c:ext>
          </c:extLst>
        </c:ser>
        <c:ser>
          <c:idx val="1"/>
          <c:order val="1"/>
          <c:tx>
            <c:strRef>
              <c:f>'Chart 13'!$S$2</c:f>
              <c:strCache>
                <c:ptCount val="1"/>
                <c:pt idx="0">
                  <c:v>Imports</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13'!$Q$3:$Q$10</c:f>
              <c:strCache>
                <c:ptCount val="8"/>
                <c:pt idx="0">
                  <c:v>World</c:v>
                </c:pt>
                <c:pt idx="1">
                  <c:v>North America</c:v>
                </c:pt>
                <c:pt idx="2">
                  <c:v>South and Central America</c:v>
                </c:pt>
                <c:pt idx="3">
                  <c:v>Europe</c:v>
                </c:pt>
                <c:pt idx="4">
                  <c:v>Commonwealth of Independent States*</c:v>
                </c:pt>
                <c:pt idx="5">
                  <c:v>Africa</c:v>
                </c:pt>
                <c:pt idx="6">
                  <c:v>Middle East</c:v>
                </c:pt>
                <c:pt idx="7">
                  <c:v>Asia</c:v>
                </c:pt>
              </c:strCache>
            </c:strRef>
          </c:cat>
          <c:val>
            <c:numRef>
              <c:f>'Chart 13'!$S$3:$S$10</c:f>
              <c:numCache>
                <c:formatCode>0</c:formatCode>
                <c:ptCount val="8"/>
                <c:pt idx="0">
                  <c:v>13.896035683125447</c:v>
                </c:pt>
                <c:pt idx="1">
                  <c:v>3.1919541604883364</c:v>
                </c:pt>
                <c:pt idx="2">
                  <c:v>7.254913709033957</c:v>
                </c:pt>
                <c:pt idx="3">
                  <c:v>12.050904553523381</c:v>
                </c:pt>
                <c:pt idx="4">
                  <c:v>11.61710677682828</c:v>
                </c:pt>
                <c:pt idx="5">
                  <c:v>18.498139918444892</c:v>
                </c:pt>
                <c:pt idx="6">
                  <c:v>-10.096615015617587</c:v>
                </c:pt>
                <c:pt idx="7">
                  <c:v>26.081631317367112</c:v>
                </c:pt>
              </c:numCache>
            </c:numRef>
          </c:val>
          <c:extLst>
            <c:ext xmlns:c16="http://schemas.microsoft.com/office/drawing/2014/chart" uri="{C3380CC4-5D6E-409C-BE32-E72D297353CC}">
              <c16:uniqueId val="{00000001-4E3D-4334-9E17-49B6596D986D}"/>
            </c:ext>
          </c:extLst>
        </c:ser>
        <c:dLbls>
          <c:dLblPos val="outEnd"/>
          <c:showLegendKey val="0"/>
          <c:showVal val="1"/>
          <c:showCatName val="0"/>
          <c:showSerName val="0"/>
          <c:showPercent val="0"/>
          <c:showBubbleSize val="0"/>
        </c:dLbls>
        <c:gapWidth val="219"/>
        <c:overlap val="-27"/>
        <c:axId val="515128840"/>
        <c:axId val="1043654560"/>
      </c:barChart>
      <c:catAx>
        <c:axId val="5151288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3654560"/>
        <c:crosses val="autoZero"/>
        <c:auto val="1"/>
        <c:lblAlgn val="ctr"/>
        <c:lblOffset val="100"/>
        <c:noMultiLvlLbl val="0"/>
      </c:catAx>
      <c:valAx>
        <c:axId val="10436545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5128840"/>
        <c:crosses val="autoZero"/>
        <c:crossBetween val="between"/>
      </c:valAx>
      <c:spPr>
        <a:noFill/>
        <a:ln>
          <a:noFill/>
        </a:ln>
        <a:effectLst/>
      </c:spPr>
    </c:plotArea>
    <c:legend>
      <c:legendPos val="b"/>
      <c:layout>
        <c:manualLayout>
          <c:xMode val="edge"/>
          <c:yMode val="edge"/>
          <c:x val="0.42193830510982311"/>
          <c:y val="0.91175623908891501"/>
          <c:w val="0.15848001415267057"/>
          <c:h val="5.449445644758513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14924353967952E-2"/>
          <c:y val="4.6487049845963815E-2"/>
          <c:w val="0.92427288052408085"/>
          <c:h val="0.66629286242428798"/>
        </c:manualLayout>
      </c:layout>
      <c:barChart>
        <c:barDir val="col"/>
        <c:grouping val="clustered"/>
        <c:varyColors val="0"/>
        <c:ser>
          <c:idx val="0"/>
          <c:order val="0"/>
          <c:tx>
            <c:strRef>
              <c:f>'Chart 14'!$V$2</c:f>
              <c:strCache>
                <c:ptCount val="1"/>
                <c:pt idx="0">
                  <c:v>Exports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14'!$U$3:$U$8</c:f>
              <c:strCache>
                <c:ptCount val="6"/>
                <c:pt idx="0">
                  <c:v>LDCs**</c:v>
                </c:pt>
                <c:pt idx="1">
                  <c:v>Bangladesh</c:v>
                </c:pt>
                <c:pt idx="2">
                  <c:v>Cambodia</c:v>
                </c:pt>
                <c:pt idx="3">
                  <c:v>Democratic Republic of the Congo</c:v>
                </c:pt>
                <c:pt idx="4">
                  <c:v>Angola</c:v>
                </c:pt>
                <c:pt idx="5">
                  <c:v>Uganda</c:v>
                </c:pt>
              </c:strCache>
            </c:strRef>
          </c:cat>
          <c:val>
            <c:numRef>
              <c:f>'Chart 14'!$V$3:$V$8</c:f>
              <c:numCache>
                <c:formatCode>0</c:formatCode>
                <c:ptCount val="6"/>
                <c:pt idx="0">
                  <c:v>25.293777027583246</c:v>
                </c:pt>
                <c:pt idx="1">
                  <c:v>0.91022356272240756</c:v>
                </c:pt>
                <c:pt idx="2">
                  <c:v>17.84</c:v>
                </c:pt>
                <c:pt idx="3">
                  <c:v>50.048710989167375</c:v>
                </c:pt>
                <c:pt idx="4">
                  <c:v>28.74</c:v>
                </c:pt>
                <c:pt idx="5">
                  <c:v>35.338154344049087</c:v>
                </c:pt>
              </c:numCache>
            </c:numRef>
          </c:val>
          <c:extLst>
            <c:ext xmlns:c16="http://schemas.microsoft.com/office/drawing/2014/chart" uri="{C3380CC4-5D6E-409C-BE32-E72D297353CC}">
              <c16:uniqueId val="{00000000-852F-4DB5-8860-C4755644807B}"/>
            </c:ext>
          </c:extLst>
        </c:ser>
        <c:ser>
          <c:idx val="1"/>
          <c:order val="1"/>
          <c:tx>
            <c:strRef>
              <c:f>'Chart 14'!$W$2</c:f>
              <c:strCache>
                <c:ptCount val="1"/>
                <c:pt idx="0">
                  <c:v>Imports</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14'!$U$3:$U$8</c:f>
              <c:strCache>
                <c:ptCount val="6"/>
                <c:pt idx="0">
                  <c:v>LDCs**</c:v>
                </c:pt>
                <c:pt idx="1">
                  <c:v>Bangladesh</c:v>
                </c:pt>
                <c:pt idx="2">
                  <c:v>Cambodia</c:v>
                </c:pt>
                <c:pt idx="3">
                  <c:v>Democratic Republic of the Congo</c:v>
                </c:pt>
                <c:pt idx="4">
                  <c:v>Angola</c:v>
                </c:pt>
                <c:pt idx="5">
                  <c:v>Uganda</c:v>
                </c:pt>
              </c:strCache>
            </c:strRef>
          </c:cat>
          <c:val>
            <c:numRef>
              <c:f>'Chart 14'!$W$3:$W$8</c:f>
              <c:numCache>
                <c:formatCode>0</c:formatCode>
                <c:ptCount val="6"/>
                <c:pt idx="0">
                  <c:v>20.229381051126921</c:v>
                </c:pt>
                <c:pt idx="1">
                  <c:v>13.082177082523216</c:v>
                </c:pt>
                <c:pt idx="2">
                  <c:v>27.71</c:v>
                </c:pt>
                <c:pt idx="3">
                  <c:v>47.288610658478234</c:v>
                </c:pt>
                <c:pt idx="4">
                  <c:v>15.14</c:v>
                </c:pt>
                <c:pt idx="5">
                  <c:v>26.163058728418463</c:v>
                </c:pt>
              </c:numCache>
            </c:numRef>
          </c:val>
          <c:extLst>
            <c:ext xmlns:c16="http://schemas.microsoft.com/office/drawing/2014/chart" uri="{C3380CC4-5D6E-409C-BE32-E72D297353CC}">
              <c16:uniqueId val="{00000001-852F-4DB5-8860-C4755644807B}"/>
            </c:ext>
          </c:extLst>
        </c:ser>
        <c:dLbls>
          <c:showLegendKey val="0"/>
          <c:showVal val="0"/>
          <c:showCatName val="0"/>
          <c:showSerName val="0"/>
          <c:showPercent val="0"/>
          <c:showBubbleSize val="0"/>
        </c:dLbls>
        <c:gapWidth val="219"/>
        <c:overlap val="-27"/>
        <c:axId val="2072635935"/>
        <c:axId val="1896305935"/>
      </c:barChart>
      <c:catAx>
        <c:axId val="20726359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6305935"/>
        <c:crosses val="autoZero"/>
        <c:auto val="1"/>
        <c:lblAlgn val="ctr"/>
        <c:lblOffset val="100"/>
        <c:noMultiLvlLbl val="0"/>
      </c:catAx>
      <c:valAx>
        <c:axId val="18963059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26359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04583199029946E-2"/>
          <c:y val="3.198835687923697E-2"/>
          <c:w val="0.90569062685847956"/>
          <c:h val="0.76774025728988782"/>
        </c:manualLayout>
      </c:layout>
      <c:lineChart>
        <c:grouping val="standard"/>
        <c:varyColors val="0"/>
        <c:ser>
          <c:idx val="0"/>
          <c:order val="0"/>
          <c:tx>
            <c:strRef>
              <c:f>'Chart 15'!$X$2</c:f>
              <c:strCache>
                <c:ptCount val="1"/>
                <c:pt idx="0">
                  <c:v>Trade within East/West</c:v>
                </c:pt>
              </c:strCache>
            </c:strRef>
          </c:tx>
          <c:spPr>
            <a:ln w="19050" cap="rnd">
              <a:solidFill>
                <a:schemeClr val="accent1"/>
              </a:solidFill>
              <a:round/>
            </a:ln>
            <a:effectLst/>
          </c:spPr>
          <c:marker>
            <c:symbol val="none"/>
          </c:marker>
          <c:cat>
            <c:strRef>
              <c:f>'Chart 15'!$W$3:$W$103</c:f>
              <c:strCache>
                <c:ptCount val="101"/>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pt idx="95">
                  <c:v>2025M12</c:v>
                </c:pt>
                <c:pt idx="96">
                  <c:v>2026M01</c:v>
                </c:pt>
                <c:pt idx="97">
                  <c:v>2026M02</c:v>
                </c:pt>
                <c:pt idx="98">
                  <c:v>2026M03</c:v>
                </c:pt>
                <c:pt idx="99">
                  <c:v>2026M04</c:v>
                </c:pt>
                <c:pt idx="100">
                  <c:v>2026M05</c:v>
                </c:pt>
              </c:strCache>
            </c:strRef>
          </c:cat>
          <c:val>
            <c:numRef>
              <c:f>'Chart 15'!$X$3:$X$103</c:f>
              <c:numCache>
                <c:formatCode>0</c:formatCode>
                <c:ptCount val="101"/>
                <c:pt idx="0">
                  <c:v>77.076622009277344</c:v>
                </c:pt>
                <c:pt idx="1">
                  <c:v>74.421257019042969</c:v>
                </c:pt>
                <c:pt idx="2">
                  <c:v>71.439414978027344</c:v>
                </c:pt>
                <c:pt idx="3">
                  <c:v>72.388252258300781</c:v>
                </c:pt>
                <c:pt idx="4">
                  <c:v>74.889862060546875</c:v>
                </c:pt>
                <c:pt idx="5">
                  <c:v>75.699630737304688</c:v>
                </c:pt>
                <c:pt idx="6">
                  <c:v>77.78985595703125</c:v>
                </c:pt>
                <c:pt idx="7">
                  <c:v>78.028732299804688</c:v>
                </c:pt>
                <c:pt idx="8">
                  <c:v>73.9930419921875</c:v>
                </c:pt>
                <c:pt idx="9">
                  <c:v>78.114234924316406</c:v>
                </c:pt>
                <c:pt idx="10">
                  <c:v>74.369987487792969</c:v>
                </c:pt>
                <c:pt idx="11">
                  <c:v>68.812644958496094</c:v>
                </c:pt>
                <c:pt idx="12">
                  <c:v>76.389312744140625</c:v>
                </c:pt>
                <c:pt idx="13">
                  <c:v>70.818153381347656</c:v>
                </c:pt>
                <c:pt idx="14">
                  <c:v>68.552352905273438</c:v>
                </c:pt>
                <c:pt idx="15">
                  <c:v>72.729934692382813</c:v>
                </c:pt>
                <c:pt idx="16">
                  <c:v>72.14398193359375</c:v>
                </c:pt>
                <c:pt idx="17">
                  <c:v>70.56390380859375</c:v>
                </c:pt>
                <c:pt idx="18">
                  <c:v>75.086585998535156</c:v>
                </c:pt>
                <c:pt idx="19">
                  <c:v>71.03692626953125</c:v>
                </c:pt>
                <c:pt idx="20">
                  <c:v>69.340263366699219</c:v>
                </c:pt>
                <c:pt idx="21">
                  <c:v>71.217681884765625</c:v>
                </c:pt>
                <c:pt idx="22">
                  <c:v>69.267730712890625</c:v>
                </c:pt>
                <c:pt idx="23">
                  <c:v>69.310501098632813</c:v>
                </c:pt>
                <c:pt idx="24">
                  <c:v>70.850639343261719</c:v>
                </c:pt>
                <c:pt idx="25">
                  <c:v>68.170730590820313</c:v>
                </c:pt>
                <c:pt idx="26">
                  <c:v>62.302692413330078</c:v>
                </c:pt>
                <c:pt idx="27">
                  <c:v>61.805301666259766</c:v>
                </c:pt>
                <c:pt idx="28">
                  <c:v>58.657123565673828</c:v>
                </c:pt>
                <c:pt idx="29">
                  <c:v>67.834388732910156</c:v>
                </c:pt>
                <c:pt idx="30">
                  <c:v>69.886024475097656</c:v>
                </c:pt>
                <c:pt idx="31">
                  <c:v>68.115440368652344</c:v>
                </c:pt>
                <c:pt idx="32">
                  <c:v>71.771430969238281</c:v>
                </c:pt>
                <c:pt idx="33">
                  <c:v>71.596023559570313</c:v>
                </c:pt>
                <c:pt idx="34">
                  <c:v>74.637344360351563</c:v>
                </c:pt>
                <c:pt idx="35">
                  <c:v>77.389602661132813</c:v>
                </c:pt>
                <c:pt idx="36">
                  <c:v>78.198234558105469</c:v>
                </c:pt>
                <c:pt idx="37">
                  <c:v>80.444625854492188</c:v>
                </c:pt>
                <c:pt idx="38">
                  <c:v>87.260627746582031</c:v>
                </c:pt>
                <c:pt idx="39">
                  <c:v>85.02166748046875</c:v>
                </c:pt>
                <c:pt idx="40">
                  <c:v>82.314292907714844</c:v>
                </c:pt>
                <c:pt idx="41">
                  <c:v>89.740097045898438</c:v>
                </c:pt>
                <c:pt idx="42">
                  <c:v>86.212326049804688</c:v>
                </c:pt>
                <c:pt idx="43">
                  <c:v>88.272209167480469</c:v>
                </c:pt>
                <c:pt idx="44">
                  <c:v>90.694313049316406</c:v>
                </c:pt>
                <c:pt idx="45">
                  <c:v>87.629867553710938</c:v>
                </c:pt>
                <c:pt idx="46">
                  <c:v>95.625106811523438</c:v>
                </c:pt>
                <c:pt idx="47">
                  <c:v>97.164299011230469</c:v>
                </c:pt>
                <c:pt idx="48">
                  <c:v>100</c:v>
                </c:pt>
                <c:pt idx="49">
                  <c:v>97.212348937988281</c:v>
                </c:pt>
                <c:pt idx="50">
                  <c:v>102.79078674316406</c:v>
                </c:pt>
                <c:pt idx="51">
                  <c:v>97.545051574707031</c:v>
                </c:pt>
                <c:pt idx="52">
                  <c:v>100.51995849609375</c:v>
                </c:pt>
                <c:pt idx="53">
                  <c:v>106.90370941162109</c:v>
                </c:pt>
                <c:pt idx="54">
                  <c:v>101.04624938964844</c:v>
                </c:pt>
                <c:pt idx="55">
                  <c:v>105.41368865966797</c:v>
                </c:pt>
                <c:pt idx="56">
                  <c:v>101.64700317382813</c:v>
                </c:pt>
                <c:pt idx="57">
                  <c:v>95.9013671875</c:v>
                </c:pt>
                <c:pt idx="58">
                  <c:v>94.179618835449219</c:v>
                </c:pt>
                <c:pt idx="59">
                  <c:v>92.318992614746094</c:v>
                </c:pt>
                <c:pt idx="60">
                  <c:v>92.558929443359375</c:v>
                </c:pt>
                <c:pt idx="61">
                  <c:v>93.613983154296875</c:v>
                </c:pt>
                <c:pt idx="62">
                  <c:v>93.223014831542969</c:v>
                </c:pt>
                <c:pt idx="63">
                  <c:v>88.088272094726563</c:v>
                </c:pt>
                <c:pt idx="64">
                  <c:v>92.367752075195313</c:v>
                </c:pt>
                <c:pt idx="65">
                  <c:v>92.431510925292969</c:v>
                </c:pt>
                <c:pt idx="66">
                  <c:v>88.930549621582031</c:v>
                </c:pt>
                <c:pt idx="67">
                  <c:v>90.719383239746094</c:v>
                </c:pt>
                <c:pt idx="68">
                  <c:v>89.573806762695313</c:v>
                </c:pt>
                <c:pt idx="69">
                  <c:v>92.344818115234375</c:v>
                </c:pt>
                <c:pt idx="70">
                  <c:v>90.818138122558594</c:v>
                </c:pt>
                <c:pt idx="71">
                  <c:v>87.51446533203125</c:v>
                </c:pt>
                <c:pt idx="72">
                  <c:v>91.199211120605469</c:v>
                </c:pt>
                <c:pt idx="73">
                  <c:v>91.807968139648438</c:v>
                </c:pt>
                <c:pt idx="74">
                  <c:v>89.669677734375</c:v>
                </c:pt>
                <c:pt idx="75">
                  <c:v>93.224357604980469</c:v>
                </c:pt>
                <c:pt idx="76">
                  <c:v>92.901832580566406</c:v>
                </c:pt>
                <c:pt idx="77">
                  <c:v>91.188499450683594</c:v>
                </c:pt>
                <c:pt idx="78">
                  <c:v>97.2900390625</c:v>
                </c:pt>
                <c:pt idx="79">
                  <c:v>96.099853515625</c:v>
                </c:pt>
                <c:pt idx="80">
                  <c:v>95.972991943359375</c:v>
                </c:pt>
                <c:pt idx="81">
                  <c:v>99.634117126464844</c:v>
                </c:pt>
                <c:pt idx="82">
                  <c:v>93.773223876953125</c:v>
                </c:pt>
                <c:pt idx="83">
                  <c:v>94.26483154296875</c:v>
                </c:pt>
                <c:pt idx="84">
                  <c:v>95.044570922851563</c:v>
                </c:pt>
                <c:pt idx="85">
                  <c:v>96.126213073730469</c:v>
                </c:pt>
                <c:pt idx="86">
                  <c:v>95.562858581542969</c:v>
                </c:pt>
                <c:pt idx="87">
                  <c:v>99.924057006835938</c:v>
                </c:pt>
                <c:pt idx="88">
                  <c:v>95.108139038085938</c:v>
                </c:pt>
                <c:pt idx="89">
                  <c:v>98.502861022949219</c:v>
                </c:pt>
                <c:pt idx="90">
                  <c:v>104.03061676025391</c:v>
                </c:pt>
                <c:pt idx="91">
                  <c:v>97.449821472167969</c:v>
                </c:pt>
                <c:pt idx="92">
                  <c:v>103.99908447265625</c:v>
                </c:pt>
                <c:pt idx="93">
                  <c:v>102.86768341064453</c:v>
                </c:pt>
                <c:pt idx="94">
                  <c:v>99.05865478515625</c:v>
                </c:pt>
                <c:pt idx="95">
                  <c:v>106.54763793945313</c:v>
                </c:pt>
                <c:pt idx="96">
                  <c:v>107.03839111328125</c:v>
                </c:pt>
                <c:pt idx="97">
                  <c:v>107.36690521240234</c:v>
                </c:pt>
                <c:pt idx="98">
                  <c:v>114.68334197998047</c:v>
                </c:pt>
                <c:pt idx="99">
                  <c:v>117.25950622558594</c:v>
                </c:pt>
                <c:pt idx="100">
                  <c:v>116.15818786621094</c:v>
                </c:pt>
              </c:numCache>
            </c:numRef>
          </c:val>
          <c:smooth val="0"/>
          <c:extLst>
            <c:ext xmlns:c16="http://schemas.microsoft.com/office/drawing/2014/chart" uri="{C3380CC4-5D6E-409C-BE32-E72D297353CC}">
              <c16:uniqueId val="{00000000-F6CC-403E-B261-D9DB0F1FC5BD}"/>
            </c:ext>
          </c:extLst>
        </c:ser>
        <c:ser>
          <c:idx val="1"/>
          <c:order val="1"/>
          <c:tx>
            <c:strRef>
              <c:f>'Chart 15'!$Y$2</c:f>
              <c:strCache>
                <c:ptCount val="1"/>
                <c:pt idx="0">
                  <c:v>Trade between East and West</c:v>
                </c:pt>
              </c:strCache>
            </c:strRef>
          </c:tx>
          <c:spPr>
            <a:ln w="19050" cap="rnd">
              <a:solidFill>
                <a:srgbClr val="00B050"/>
              </a:solidFill>
              <a:round/>
            </a:ln>
            <a:effectLst/>
          </c:spPr>
          <c:marker>
            <c:symbol val="none"/>
          </c:marker>
          <c:cat>
            <c:strRef>
              <c:f>'Chart 15'!$W$3:$W$103</c:f>
              <c:strCache>
                <c:ptCount val="101"/>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pt idx="95">
                  <c:v>2025M12</c:v>
                </c:pt>
                <c:pt idx="96">
                  <c:v>2026M01</c:v>
                </c:pt>
                <c:pt idx="97">
                  <c:v>2026M02</c:v>
                </c:pt>
                <c:pt idx="98">
                  <c:v>2026M03</c:v>
                </c:pt>
                <c:pt idx="99">
                  <c:v>2026M04</c:v>
                </c:pt>
                <c:pt idx="100">
                  <c:v>2026M05</c:v>
                </c:pt>
              </c:strCache>
            </c:strRef>
          </c:cat>
          <c:val>
            <c:numRef>
              <c:f>'Chart 15'!$Y$3:$Y$103</c:f>
              <c:numCache>
                <c:formatCode>0</c:formatCode>
                <c:ptCount val="101"/>
                <c:pt idx="0">
                  <c:v>83.328544616699219</c:v>
                </c:pt>
                <c:pt idx="1">
                  <c:v>80.165740966796875</c:v>
                </c:pt>
                <c:pt idx="2">
                  <c:v>78.651397705078125</c:v>
                </c:pt>
                <c:pt idx="3">
                  <c:v>80.733245849609375</c:v>
                </c:pt>
                <c:pt idx="4">
                  <c:v>80.657119750976563</c:v>
                </c:pt>
                <c:pt idx="5">
                  <c:v>82.091148376464844</c:v>
                </c:pt>
                <c:pt idx="6">
                  <c:v>82.204887390136719</c:v>
                </c:pt>
                <c:pt idx="7">
                  <c:v>81.985733032226563</c:v>
                </c:pt>
                <c:pt idx="8">
                  <c:v>77.738533020019531</c:v>
                </c:pt>
                <c:pt idx="9">
                  <c:v>82.849113464355469</c:v>
                </c:pt>
                <c:pt idx="10">
                  <c:v>79.863723754882813</c:v>
                </c:pt>
                <c:pt idx="11">
                  <c:v>74.86932373046875</c:v>
                </c:pt>
                <c:pt idx="12">
                  <c:v>82.029769897460938</c:v>
                </c:pt>
                <c:pt idx="13">
                  <c:v>78.057579040527344</c:v>
                </c:pt>
                <c:pt idx="14">
                  <c:v>75.756507873535156</c:v>
                </c:pt>
                <c:pt idx="15">
                  <c:v>79.539207458496094</c:v>
                </c:pt>
                <c:pt idx="16">
                  <c:v>80.066932678222656</c:v>
                </c:pt>
                <c:pt idx="17">
                  <c:v>76.989814758300781</c:v>
                </c:pt>
                <c:pt idx="18">
                  <c:v>82.495925903320313</c:v>
                </c:pt>
                <c:pt idx="19">
                  <c:v>78.446434020996094</c:v>
                </c:pt>
                <c:pt idx="20">
                  <c:v>77.417243957519531</c:v>
                </c:pt>
                <c:pt idx="21">
                  <c:v>79.741676330566406</c:v>
                </c:pt>
                <c:pt idx="22">
                  <c:v>75.921653747558594</c:v>
                </c:pt>
                <c:pt idx="23">
                  <c:v>76.3165283203125</c:v>
                </c:pt>
                <c:pt idx="24">
                  <c:v>79.54266357421875</c:v>
                </c:pt>
                <c:pt idx="25">
                  <c:v>77.569938659667969</c:v>
                </c:pt>
                <c:pt idx="26">
                  <c:v>69.754440307617188</c:v>
                </c:pt>
                <c:pt idx="27">
                  <c:v>58.327564239501953</c:v>
                </c:pt>
                <c:pt idx="28">
                  <c:v>55.341720581054688</c:v>
                </c:pt>
                <c:pt idx="29">
                  <c:v>67.837661743164063</c:v>
                </c:pt>
                <c:pt idx="30">
                  <c:v>72.618148803710938</c:v>
                </c:pt>
                <c:pt idx="31">
                  <c:v>73.174644470214844</c:v>
                </c:pt>
                <c:pt idx="32">
                  <c:v>78.030548095703125</c:v>
                </c:pt>
                <c:pt idx="33">
                  <c:v>76.200675964355469</c:v>
                </c:pt>
                <c:pt idx="34">
                  <c:v>78.595199584960938</c:v>
                </c:pt>
                <c:pt idx="35">
                  <c:v>82.371482849121094</c:v>
                </c:pt>
                <c:pt idx="36">
                  <c:v>80.566665649414063</c:v>
                </c:pt>
                <c:pt idx="37">
                  <c:v>82.591232299804688</c:v>
                </c:pt>
                <c:pt idx="38">
                  <c:v>87.777984619140625</c:v>
                </c:pt>
                <c:pt idx="39">
                  <c:v>88.013847351074219</c:v>
                </c:pt>
                <c:pt idx="40">
                  <c:v>86.071502685546875</c:v>
                </c:pt>
                <c:pt idx="41">
                  <c:v>94.557525634765625</c:v>
                </c:pt>
                <c:pt idx="42">
                  <c:v>90.434844970703125</c:v>
                </c:pt>
                <c:pt idx="43">
                  <c:v>90.367561340332031</c:v>
                </c:pt>
                <c:pt idx="44">
                  <c:v>92.651069641113281</c:v>
                </c:pt>
                <c:pt idx="45">
                  <c:v>90.937362670898438</c:v>
                </c:pt>
                <c:pt idx="46">
                  <c:v>96.922836303710938</c:v>
                </c:pt>
                <c:pt idx="47">
                  <c:v>99.619590759277344</c:v>
                </c:pt>
                <c:pt idx="48">
                  <c:v>100</c:v>
                </c:pt>
                <c:pt idx="49">
                  <c:v>101.21547698974609</c:v>
                </c:pt>
                <c:pt idx="50">
                  <c:v>108.83452606201172</c:v>
                </c:pt>
                <c:pt idx="51">
                  <c:v>105.62160491943359</c:v>
                </c:pt>
                <c:pt idx="52">
                  <c:v>108.95968627929688</c:v>
                </c:pt>
                <c:pt idx="53">
                  <c:v>112.60450744628906</c:v>
                </c:pt>
                <c:pt idx="54">
                  <c:v>106.30892181396484</c:v>
                </c:pt>
                <c:pt idx="55">
                  <c:v>111.18289947509766</c:v>
                </c:pt>
                <c:pt idx="56">
                  <c:v>107.62052154541016</c:v>
                </c:pt>
                <c:pt idx="57">
                  <c:v>101.51216125488281</c:v>
                </c:pt>
                <c:pt idx="58">
                  <c:v>105.18336486816406</c:v>
                </c:pt>
                <c:pt idx="59">
                  <c:v>105.21163940429688</c:v>
                </c:pt>
                <c:pt idx="60">
                  <c:v>106.30106353759766</c:v>
                </c:pt>
                <c:pt idx="61">
                  <c:v>103.60877990722656</c:v>
                </c:pt>
                <c:pt idx="62">
                  <c:v>106.36483764648438</c:v>
                </c:pt>
                <c:pt idx="63">
                  <c:v>99.106132507324219</c:v>
                </c:pt>
                <c:pt idx="64">
                  <c:v>105.71578979492188</c:v>
                </c:pt>
                <c:pt idx="65">
                  <c:v>105.99468231201172</c:v>
                </c:pt>
                <c:pt idx="66">
                  <c:v>102.30911254882813</c:v>
                </c:pt>
                <c:pt idx="67">
                  <c:v>104.86749267578125</c:v>
                </c:pt>
                <c:pt idx="68">
                  <c:v>100.59999084472656</c:v>
                </c:pt>
                <c:pt idx="69">
                  <c:v>103.38134765625</c:v>
                </c:pt>
                <c:pt idx="70">
                  <c:v>102.92739105224609</c:v>
                </c:pt>
                <c:pt idx="71">
                  <c:v>98.762443542480469</c:v>
                </c:pt>
                <c:pt idx="72">
                  <c:v>103.87711334228516</c:v>
                </c:pt>
                <c:pt idx="73">
                  <c:v>104.25177764892578</c:v>
                </c:pt>
                <c:pt idx="74">
                  <c:v>97.735679626464844</c:v>
                </c:pt>
                <c:pt idx="75">
                  <c:v>105.93380737304688</c:v>
                </c:pt>
                <c:pt idx="76">
                  <c:v>103.67974853515625</c:v>
                </c:pt>
                <c:pt idx="77">
                  <c:v>102.822509765625</c:v>
                </c:pt>
                <c:pt idx="78">
                  <c:v>108.68161010742188</c:v>
                </c:pt>
                <c:pt idx="79">
                  <c:v>105.61550903320313</c:v>
                </c:pt>
                <c:pt idx="80">
                  <c:v>105.72461700439453</c:v>
                </c:pt>
                <c:pt idx="81">
                  <c:v>108.82786560058594</c:v>
                </c:pt>
                <c:pt idx="82">
                  <c:v>103.73282623291016</c:v>
                </c:pt>
                <c:pt idx="83">
                  <c:v>102.77426910400391</c:v>
                </c:pt>
                <c:pt idx="84">
                  <c:v>107.93527984619141</c:v>
                </c:pt>
                <c:pt idx="85">
                  <c:v>107.58766174316406</c:v>
                </c:pt>
                <c:pt idx="86">
                  <c:v>110.91078186035156</c:v>
                </c:pt>
                <c:pt idx="87">
                  <c:v>111.51663970947266</c:v>
                </c:pt>
                <c:pt idx="88">
                  <c:v>109.9249267578125</c:v>
                </c:pt>
                <c:pt idx="89">
                  <c:v>112.07381439208984</c:v>
                </c:pt>
                <c:pt idx="90">
                  <c:v>117.27493286132813</c:v>
                </c:pt>
                <c:pt idx="91">
                  <c:v>107.84004211425781</c:v>
                </c:pt>
                <c:pt idx="92">
                  <c:v>116.51869201660156</c:v>
                </c:pt>
                <c:pt idx="93">
                  <c:v>117.3905029296875</c:v>
                </c:pt>
                <c:pt idx="94">
                  <c:v>111.22332000732422</c:v>
                </c:pt>
                <c:pt idx="95">
                  <c:v>116.11827850341797</c:v>
                </c:pt>
                <c:pt idx="96">
                  <c:v>114.01234436035156</c:v>
                </c:pt>
                <c:pt idx="97">
                  <c:v>117.44548034667969</c:v>
                </c:pt>
                <c:pt idx="98">
                  <c:v>122.30741882324219</c:v>
                </c:pt>
                <c:pt idx="99">
                  <c:v>127.20302581787109</c:v>
                </c:pt>
                <c:pt idx="100">
                  <c:v>121.99945068359375</c:v>
                </c:pt>
              </c:numCache>
            </c:numRef>
          </c:val>
          <c:smooth val="0"/>
          <c:extLst>
            <c:ext xmlns:c16="http://schemas.microsoft.com/office/drawing/2014/chart" uri="{C3380CC4-5D6E-409C-BE32-E72D297353CC}">
              <c16:uniqueId val="{00000001-F6CC-403E-B261-D9DB0F1FC5BD}"/>
            </c:ext>
          </c:extLst>
        </c:ser>
        <c:dLbls>
          <c:showLegendKey val="0"/>
          <c:showVal val="0"/>
          <c:showCatName val="0"/>
          <c:showSerName val="0"/>
          <c:showPercent val="0"/>
          <c:showBubbleSize val="0"/>
        </c:dLbls>
        <c:marker val="1"/>
        <c:smooth val="0"/>
        <c:axId val="1118755616"/>
        <c:axId val="1118755976"/>
      </c:lineChart>
      <c:scatterChart>
        <c:scatterStyle val="smoothMarker"/>
        <c:varyColors val="0"/>
        <c:ser>
          <c:idx val="2"/>
          <c:order val="2"/>
          <c:tx>
            <c:strRef>
              <c:f>'Chart 15'!$AB$3</c:f>
              <c:strCache>
                <c:ptCount val="1"/>
                <c:pt idx="0">
                  <c:v>War in Ukraine</c:v>
                </c:pt>
              </c:strCache>
            </c:strRef>
          </c:tx>
          <c:spPr>
            <a:ln w="15875" cap="rnd">
              <a:solidFill>
                <a:schemeClr val="tx1">
                  <a:lumMod val="75000"/>
                  <a:lumOff val="25000"/>
                </a:schemeClr>
              </a:solidFill>
              <a:prstDash val="dash"/>
              <a:round/>
            </a:ln>
            <a:effectLst/>
          </c:spPr>
          <c:marker>
            <c:symbol val="none"/>
          </c:marker>
          <c:dPt>
            <c:idx val="1"/>
            <c:marker>
              <c:symbol val="none"/>
            </c:marker>
            <c:bubble3D val="0"/>
            <c:spPr>
              <a:ln w="15875" cap="rnd">
                <a:solidFill>
                  <a:schemeClr val="tx1">
                    <a:lumMod val="75000"/>
                    <a:lumOff val="25000"/>
                  </a:schemeClr>
                </a:solidFill>
                <a:prstDash val="dash"/>
                <a:round/>
              </a:ln>
              <a:effectLst/>
            </c:spPr>
            <c:extLst>
              <c:ext xmlns:c16="http://schemas.microsoft.com/office/drawing/2014/chart" uri="{C3380CC4-5D6E-409C-BE32-E72D297353CC}">
                <c16:uniqueId val="{00000003-F6CC-403E-B261-D9DB0F1FC5BD}"/>
              </c:ext>
            </c:extLst>
          </c:dPt>
          <c:xVal>
            <c:numRef>
              <c:f>'Chart 15'!$AB$4:$AB$5</c:f>
              <c:numCache>
                <c:formatCode>General</c:formatCode>
                <c:ptCount val="2"/>
                <c:pt idx="0">
                  <c:v>50</c:v>
                </c:pt>
                <c:pt idx="1">
                  <c:v>50</c:v>
                </c:pt>
              </c:numCache>
            </c:numRef>
          </c:xVal>
          <c:yVal>
            <c:numRef>
              <c:f>'Chart 15'!$AC$4:$AC$5</c:f>
              <c:numCache>
                <c:formatCode>General</c:formatCode>
                <c:ptCount val="2"/>
                <c:pt idx="0">
                  <c:v>0</c:v>
                </c:pt>
                <c:pt idx="1">
                  <c:v>1</c:v>
                </c:pt>
              </c:numCache>
            </c:numRef>
          </c:yVal>
          <c:smooth val="1"/>
          <c:extLst>
            <c:ext xmlns:c16="http://schemas.microsoft.com/office/drawing/2014/chart" uri="{C3380CC4-5D6E-409C-BE32-E72D297353CC}">
              <c16:uniqueId val="{00000004-F6CC-403E-B261-D9DB0F1FC5BD}"/>
            </c:ext>
          </c:extLst>
        </c:ser>
        <c:dLbls>
          <c:showLegendKey val="0"/>
          <c:showVal val="0"/>
          <c:showCatName val="0"/>
          <c:showSerName val="0"/>
          <c:showPercent val="0"/>
          <c:showBubbleSize val="0"/>
        </c:dLbls>
        <c:axId val="1118777936"/>
        <c:axId val="1118776136"/>
      </c:scatterChart>
      <c:catAx>
        <c:axId val="1118755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755976"/>
        <c:crosses val="autoZero"/>
        <c:auto val="1"/>
        <c:lblAlgn val="ctr"/>
        <c:lblOffset val="100"/>
        <c:noMultiLvlLbl val="0"/>
      </c:catAx>
      <c:valAx>
        <c:axId val="1118755976"/>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755616"/>
        <c:crosses val="autoZero"/>
        <c:crossBetween val="between"/>
      </c:valAx>
      <c:valAx>
        <c:axId val="1118776136"/>
        <c:scaling>
          <c:orientation val="minMax"/>
          <c:max val="1"/>
        </c:scaling>
        <c:delete val="0"/>
        <c:axPos val="r"/>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en-US"/>
          </a:p>
        </c:txPr>
        <c:crossAx val="1118777936"/>
        <c:crosses val="max"/>
        <c:crossBetween val="midCat"/>
      </c:valAx>
      <c:valAx>
        <c:axId val="1118777936"/>
        <c:scaling>
          <c:orientation val="minMax"/>
        </c:scaling>
        <c:delete val="1"/>
        <c:axPos val="b"/>
        <c:numFmt formatCode="General" sourceLinked="1"/>
        <c:majorTickMark val="out"/>
        <c:minorTickMark val="none"/>
        <c:tickLblPos val="nextTo"/>
        <c:crossAx val="111877613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15'!$AG$2</c:f>
              <c:strCache>
                <c:ptCount val="1"/>
                <c:pt idx="0">
                  <c:v>difference_EW_noEW</c:v>
                </c:pt>
              </c:strCache>
            </c:strRef>
          </c:tx>
          <c:spPr>
            <a:ln w="19050" cap="rnd">
              <a:solidFill>
                <a:schemeClr val="accent1"/>
              </a:solidFill>
              <a:round/>
            </a:ln>
            <a:effectLst/>
          </c:spPr>
          <c:marker>
            <c:symbol val="none"/>
          </c:marker>
          <c:cat>
            <c:strRef>
              <c:f>'Chart 15'!$AF$3:$AF$103</c:f>
              <c:strCache>
                <c:ptCount val="101"/>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pt idx="95">
                  <c:v>2025M12</c:v>
                </c:pt>
                <c:pt idx="96">
                  <c:v>2026M01</c:v>
                </c:pt>
                <c:pt idx="97">
                  <c:v>2026M02</c:v>
                </c:pt>
                <c:pt idx="98">
                  <c:v>2026M03</c:v>
                </c:pt>
                <c:pt idx="99">
                  <c:v>2026M04</c:v>
                </c:pt>
                <c:pt idx="100">
                  <c:v>2026M05</c:v>
                </c:pt>
              </c:strCache>
            </c:strRef>
          </c:cat>
          <c:val>
            <c:numRef>
              <c:f>'Chart 15'!$AG$3:$AG$103</c:f>
              <c:numCache>
                <c:formatCode>0</c:formatCode>
                <c:ptCount val="101"/>
                <c:pt idx="0">
                  <c:v>-1.3881664276123047</c:v>
                </c:pt>
                <c:pt idx="1">
                  <c:v>-0.88072776794433594</c:v>
                </c:pt>
                <c:pt idx="2">
                  <c:v>-2.3482265472412109</c:v>
                </c:pt>
                <c:pt idx="3">
                  <c:v>-3.4812374114990234</c:v>
                </c:pt>
                <c:pt idx="4">
                  <c:v>-0.90350151062011719</c:v>
                </c:pt>
                <c:pt idx="5">
                  <c:v>-1.5277614593505859</c:v>
                </c:pt>
                <c:pt idx="6">
                  <c:v>0.44872474670410156</c:v>
                </c:pt>
                <c:pt idx="7">
                  <c:v>0.90675544738769531</c:v>
                </c:pt>
                <c:pt idx="8">
                  <c:v>1.1182651519775391</c:v>
                </c:pt>
                <c:pt idx="9">
                  <c:v>0.12887763977050781</c:v>
                </c:pt>
                <c:pt idx="10">
                  <c:v>-0.62998008728027344</c:v>
                </c:pt>
                <c:pt idx="11">
                  <c:v>-1.1929225921630859</c:v>
                </c:pt>
                <c:pt idx="12">
                  <c:v>-0.77670097351074219</c:v>
                </c:pt>
                <c:pt idx="13">
                  <c:v>-2.3756694793701172</c:v>
                </c:pt>
                <c:pt idx="14">
                  <c:v>-2.3403987884521484</c:v>
                </c:pt>
                <c:pt idx="15">
                  <c:v>-1.9455165863037109</c:v>
                </c:pt>
                <c:pt idx="16">
                  <c:v>-3.0591945648193359</c:v>
                </c:pt>
                <c:pt idx="17">
                  <c:v>-1.5621547698974609</c:v>
                </c:pt>
                <c:pt idx="18">
                  <c:v>-2.5455837249755859</c:v>
                </c:pt>
                <c:pt idx="19">
                  <c:v>-2.5457515716552734</c:v>
                </c:pt>
                <c:pt idx="20">
                  <c:v>-3.2132244110107422</c:v>
                </c:pt>
                <c:pt idx="21">
                  <c:v>-3.6602382659912109</c:v>
                </c:pt>
                <c:pt idx="22">
                  <c:v>-1.7901668548583984</c:v>
                </c:pt>
                <c:pt idx="23">
                  <c:v>-2.1422710418701172</c:v>
                </c:pt>
                <c:pt idx="24">
                  <c:v>-3.8282680511474609</c:v>
                </c:pt>
                <c:pt idx="25">
                  <c:v>-4.5354518890380859</c:v>
                </c:pt>
                <c:pt idx="26">
                  <c:v>-2.5879917144775391</c:v>
                </c:pt>
                <c:pt idx="27">
                  <c:v>8.3414936065673828</c:v>
                </c:pt>
                <c:pt idx="28">
                  <c:v>8.1791591644287109</c:v>
                </c:pt>
                <c:pt idx="29">
                  <c:v>4.8604831695556641</c:v>
                </c:pt>
                <c:pt idx="30">
                  <c:v>2.1316318511962891</c:v>
                </c:pt>
                <c:pt idx="31">
                  <c:v>-0.19544792175292969</c:v>
                </c:pt>
                <c:pt idx="32">
                  <c:v>-1.3953609466552734</c:v>
                </c:pt>
                <c:pt idx="33">
                  <c:v>0.25910377502441406</c:v>
                </c:pt>
                <c:pt idx="34">
                  <c:v>0.90590095520019531</c:v>
                </c:pt>
                <c:pt idx="35">
                  <c:v>-0.11812400817871094</c:v>
                </c:pt>
                <c:pt idx="36">
                  <c:v>2.4953250885009766</c:v>
                </c:pt>
                <c:pt idx="37">
                  <c:v>2.7171497344970703</c:v>
                </c:pt>
                <c:pt idx="38">
                  <c:v>4.3463993072509766</c:v>
                </c:pt>
                <c:pt idx="39">
                  <c:v>1.8715763092041016</c:v>
                </c:pt>
                <c:pt idx="40">
                  <c:v>1.1065464019775391</c:v>
                </c:pt>
                <c:pt idx="41">
                  <c:v>4.6327590942382813E-2</c:v>
                </c:pt>
                <c:pt idx="42">
                  <c:v>0.64123725891113281</c:v>
                </c:pt>
                <c:pt idx="43">
                  <c:v>2.7684040069580078</c:v>
                </c:pt>
                <c:pt idx="44">
                  <c:v>2.9069995880126953</c:v>
                </c:pt>
                <c:pt idx="45">
                  <c:v>1.5562610626220703</c:v>
                </c:pt>
                <c:pt idx="46">
                  <c:v>3.5660266876220703</c:v>
                </c:pt>
                <c:pt idx="47">
                  <c:v>2.4084644317626953</c:v>
                </c:pt>
                <c:pt idx="48">
                  <c:v>4.8637561798095703</c:v>
                </c:pt>
                <c:pt idx="49">
                  <c:v>0.86062812805175781</c:v>
                </c:pt>
                <c:pt idx="50">
                  <c:v>-1.1799831390380859</c:v>
                </c:pt>
                <c:pt idx="51">
                  <c:v>-3.2127971649169922</c:v>
                </c:pt>
                <c:pt idx="52">
                  <c:v>-3.5759716033935547</c:v>
                </c:pt>
                <c:pt idx="53">
                  <c:v>-0.83704185485839844</c:v>
                </c:pt>
                <c:pt idx="54">
                  <c:v>-0.39891624450683594</c:v>
                </c:pt>
                <c:pt idx="55">
                  <c:v>-0.90545463562011719</c:v>
                </c:pt>
                <c:pt idx="56">
                  <c:v>-1.1097621917724609</c:v>
                </c:pt>
                <c:pt idx="57">
                  <c:v>-0.74703788757324219</c:v>
                </c:pt>
                <c:pt idx="58">
                  <c:v>-6.1399898529052734</c:v>
                </c:pt>
                <c:pt idx="59">
                  <c:v>-8.0288906097412109</c:v>
                </c:pt>
                <c:pt idx="60">
                  <c:v>-8.8783779144287109</c:v>
                </c:pt>
                <c:pt idx="61">
                  <c:v>-5.1310405731201172</c:v>
                </c:pt>
                <c:pt idx="62">
                  <c:v>-8.2780666351318359</c:v>
                </c:pt>
                <c:pt idx="63">
                  <c:v>-6.1541042327880859</c:v>
                </c:pt>
                <c:pt idx="64">
                  <c:v>-8.4842815399169922</c:v>
                </c:pt>
                <c:pt idx="65">
                  <c:v>-8.6994152069091797</c:v>
                </c:pt>
                <c:pt idx="66">
                  <c:v>-8.5148067474365234</c:v>
                </c:pt>
                <c:pt idx="67">
                  <c:v>-9.2843532562255859</c:v>
                </c:pt>
                <c:pt idx="68">
                  <c:v>-6.1624279022216797</c:v>
                </c:pt>
                <c:pt idx="69">
                  <c:v>-6.1727733612060547</c:v>
                </c:pt>
                <c:pt idx="70">
                  <c:v>-7.2454967498779297</c:v>
                </c:pt>
                <c:pt idx="71">
                  <c:v>-6.3842220306396484</c:v>
                </c:pt>
                <c:pt idx="72">
                  <c:v>-7.8141460418701172</c:v>
                </c:pt>
                <c:pt idx="73">
                  <c:v>-7.5800533294677734</c:v>
                </c:pt>
                <c:pt idx="74">
                  <c:v>-3.2022457122802734</c:v>
                </c:pt>
                <c:pt idx="75">
                  <c:v>-7.8456935882568359</c:v>
                </c:pt>
                <c:pt idx="76">
                  <c:v>-5.9141597747802734</c:v>
                </c:pt>
                <c:pt idx="77">
                  <c:v>-6.7702541351318359</c:v>
                </c:pt>
                <c:pt idx="78">
                  <c:v>-6.5278148651123047</c:v>
                </c:pt>
                <c:pt idx="79">
                  <c:v>-4.6518993377685547</c:v>
                </c:pt>
                <c:pt idx="80">
                  <c:v>-4.8878688812255859</c:v>
                </c:pt>
                <c:pt idx="81">
                  <c:v>-4.3299922943115234</c:v>
                </c:pt>
                <c:pt idx="82">
                  <c:v>-5.0958461761474609</c:v>
                </c:pt>
                <c:pt idx="83">
                  <c:v>-3.6456813812255859</c:v>
                </c:pt>
                <c:pt idx="84">
                  <c:v>-8.0269527435302734</c:v>
                </c:pt>
                <c:pt idx="85">
                  <c:v>-6.5976924896240234</c:v>
                </c:pt>
                <c:pt idx="86">
                  <c:v>-10.484167098999023</c:v>
                </c:pt>
                <c:pt idx="87">
                  <c:v>-6.7288265228271484</c:v>
                </c:pt>
                <c:pt idx="88">
                  <c:v>-9.9530315399169922</c:v>
                </c:pt>
                <c:pt idx="89">
                  <c:v>-8.7071971893310547</c:v>
                </c:pt>
                <c:pt idx="90">
                  <c:v>-8.3805599212646484</c:v>
                </c:pt>
                <c:pt idx="91">
                  <c:v>-5.5264644622802734</c:v>
                </c:pt>
                <c:pt idx="92">
                  <c:v>-7.6558513641357422</c:v>
                </c:pt>
                <c:pt idx="93">
                  <c:v>-9.6590633392333984</c:v>
                </c:pt>
                <c:pt idx="94">
                  <c:v>-7.3009090423583984</c:v>
                </c:pt>
                <c:pt idx="95" formatCode="General">
                  <c:v>-4.7068843841552734</c:v>
                </c:pt>
                <c:pt idx="96" formatCode="General">
                  <c:v>-2.1101970672607422</c:v>
                </c:pt>
                <c:pt idx="97" formatCode="General">
                  <c:v>-5.2148189544677734</c:v>
                </c:pt>
                <c:pt idx="98" formatCode="General">
                  <c:v>-2.7603206634521484</c:v>
                </c:pt>
                <c:pt idx="99" formatCode="General">
                  <c:v>-5.0797634124755859</c:v>
                </c:pt>
                <c:pt idx="100" formatCode="General">
                  <c:v>-0.97750663757324219</c:v>
                </c:pt>
              </c:numCache>
            </c:numRef>
          </c:val>
          <c:smooth val="0"/>
          <c:extLst>
            <c:ext xmlns:c16="http://schemas.microsoft.com/office/drawing/2014/chart" uri="{C3380CC4-5D6E-409C-BE32-E72D297353CC}">
              <c16:uniqueId val="{00000000-8222-49F6-BCD2-1ACC7A55EAC0}"/>
            </c:ext>
          </c:extLst>
        </c:ser>
        <c:ser>
          <c:idx val="1"/>
          <c:order val="1"/>
          <c:tx>
            <c:strRef>
              <c:f>'Chart 15'!$AH$2</c:f>
              <c:strCache>
                <c:ptCount val="1"/>
                <c:pt idx="0">
                  <c:v>Average 2018-2021</c:v>
                </c:pt>
              </c:strCache>
            </c:strRef>
          </c:tx>
          <c:spPr>
            <a:ln w="22225" cap="rnd">
              <a:solidFill>
                <a:schemeClr val="accent2"/>
              </a:solidFill>
              <a:round/>
            </a:ln>
            <a:effectLst/>
          </c:spPr>
          <c:marker>
            <c:symbol val="none"/>
          </c:marker>
          <c:cat>
            <c:strRef>
              <c:f>'Chart 15'!$AF$3:$AF$103</c:f>
              <c:strCache>
                <c:ptCount val="101"/>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pt idx="95">
                  <c:v>2025M12</c:v>
                </c:pt>
                <c:pt idx="96">
                  <c:v>2026M01</c:v>
                </c:pt>
                <c:pt idx="97">
                  <c:v>2026M02</c:v>
                </c:pt>
                <c:pt idx="98">
                  <c:v>2026M03</c:v>
                </c:pt>
                <c:pt idx="99">
                  <c:v>2026M04</c:v>
                </c:pt>
                <c:pt idx="100">
                  <c:v>2026M05</c:v>
                </c:pt>
              </c:strCache>
            </c:strRef>
          </c:cat>
          <c:val>
            <c:numRef>
              <c:f>'Chart 15'!$AH$3:$AH$103</c:f>
              <c:numCache>
                <c:formatCode>0</c:formatCode>
                <c:ptCount val="101"/>
                <c:pt idx="0">
                  <c:v>1.9462741818188078E-7</c:v>
                </c:pt>
                <c:pt idx="1">
                  <c:v>1.9462741818188078E-7</c:v>
                </c:pt>
                <c:pt idx="2">
                  <c:v>1.9462741818188078E-7</c:v>
                </c:pt>
                <c:pt idx="3">
                  <c:v>1.9462741818188078E-7</c:v>
                </c:pt>
                <c:pt idx="4">
                  <c:v>1.9462741818188078E-7</c:v>
                </c:pt>
                <c:pt idx="5">
                  <c:v>1.9462741818188078E-7</c:v>
                </c:pt>
                <c:pt idx="6">
                  <c:v>1.9462741818188078E-7</c:v>
                </c:pt>
                <c:pt idx="7">
                  <c:v>1.9462741818188078E-7</c:v>
                </c:pt>
                <c:pt idx="8">
                  <c:v>1.9462741818188078E-7</c:v>
                </c:pt>
                <c:pt idx="9">
                  <c:v>1.9462741818188078E-7</c:v>
                </c:pt>
                <c:pt idx="10">
                  <c:v>1.9462741818188078E-7</c:v>
                </c:pt>
                <c:pt idx="11">
                  <c:v>1.9462741818188078E-7</c:v>
                </c:pt>
                <c:pt idx="12">
                  <c:v>1.9462741818188078E-7</c:v>
                </c:pt>
                <c:pt idx="13">
                  <c:v>1.9462741818188078E-7</c:v>
                </c:pt>
                <c:pt idx="14">
                  <c:v>1.9462741818188078E-7</c:v>
                </c:pt>
                <c:pt idx="15">
                  <c:v>1.9462741818188078E-7</c:v>
                </c:pt>
                <c:pt idx="16">
                  <c:v>1.9462741818188078E-7</c:v>
                </c:pt>
                <c:pt idx="17">
                  <c:v>1.9462741818188078E-7</c:v>
                </c:pt>
                <c:pt idx="18">
                  <c:v>1.9462741818188078E-7</c:v>
                </c:pt>
                <c:pt idx="19">
                  <c:v>1.9462741818188078E-7</c:v>
                </c:pt>
                <c:pt idx="20">
                  <c:v>1.9462741818188078E-7</c:v>
                </c:pt>
                <c:pt idx="21">
                  <c:v>1.9462741818188078E-7</c:v>
                </c:pt>
                <c:pt idx="22">
                  <c:v>1.9462741818188078E-7</c:v>
                </c:pt>
                <c:pt idx="23">
                  <c:v>1.9462741818188078E-7</c:v>
                </c:pt>
                <c:pt idx="24">
                  <c:v>1.9462741818188078E-7</c:v>
                </c:pt>
                <c:pt idx="25">
                  <c:v>1.9462741818188078E-7</c:v>
                </c:pt>
                <c:pt idx="26">
                  <c:v>1.9462741818188078E-7</c:v>
                </c:pt>
                <c:pt idx="27">
                  <c:v>1.9462741818188078E-7</c:v>
                </c:pt>
                <c:pt idx="28">
                  <c:v>1.9462741818188078E-7</c:v>
                </c:pt>
                <c:pt idx="29">
                  <c:v>1.9462741818188078E-7</c:v>
                </c:pt>
                <c:pt idx="30">
                  <c:v>1.9462741818188078E-7</c:v>
                </c:pt>
                <c:pt idx="31">
                  <c:v>1.9462741818188078E-7</c:v>
                </c:pt>
                <c:pt idx="32">
                  <c:v>1.9462741818188078E-7</c:v>
                </c:pt>
                <c:pt idx="33">
                  <c:v>1.9462741818188078E-7</c:v>
                </c:pt>
                <c:pt idx="34">
                  <c:v>1.9462741818188078E-7</c:v>
                </c:pt>
                <c:pt idx="35">
                  <c:v>1.9462741818188078E-7</c:v>
                </c:pt>
                <c:pt idx="36">
                  <c:v>1.9462741818188078E-7</c:v>
                </c:pt>
                <c:pt idx="37">
                  <c:v>1.9462741818188078E-7</c:v>
                </c:pt>
                <c:pt idx="38">
                  <c:v>1.9462741818188078E-7</c:v>
                </c:pt>
                <c:pt idx="39">
                  <c:v>1.9462741818188078E-7</c:v>
                </c:pt>
                <c:pt idx="40">
                  <c:v>1.9462741818188078E-7</c:v>
                </c:pt>
                <c:pt idx="41">
                  <c:v>1.9462741818188078E-7</c:v>
                </c:pt>
                <c:pt idx="42">
                  <c:v>1.9462741818188078E-7</c:v>
                </c:pt>
                <c:pt idx="43">
                  <c:v>1.9462741818188078E-7</c:v>
                </c:pt>
                <c:pt idx="44">
                  <c:v>1.9462741818188078E-7</c:v>
                </c:pt>
                <c:pt idx="45">
                  <c:v>1.9462741818188078E-7</c:v>
                </c:pt>
                <c:pt idx="46">
                  <c:v>1.9462741818188078E-7</c:v>
                </c:pt>
                <c:pt idx="47">
                  <c:v>1.9462741818188078E-7</c:v>
                </c:pt>
              </c:numCache>
            </c:numRef>
          </c:val>
          <c:smooth val="0"/>
          <c:extLst>
            <c:ext xmlns:c16="http://schemas.microsoft.com/office/drawing/2014/chart" uri="{C3380CC4-5D6E-409C-BE32-E72D297353CC}">
              <c16:uniqueId val="{00000001-8222-49F6-BCD2-1ACC7A55EAC0}"/>
            </c:ext>
          </c:extLst>
        </c:ser>
        <c:ser>
          <c:idx val="2"/>
          <c:order val="2"/>
          <c:tx>
            <c:strRef>
              <c:f>'Chart 15'!$AI$2</c:f>
              <c:strCache>
                <c:ptCount val="1"/>
                <c:pt idx="0">
                  <c:v>Average 2022-2026</c:v>
                </c:pt>
              </c:strCache>
            </c:strRef>
          </c:tx>
          <c:spPr>
            <a:ln w="22225" cap="rnd">
              <a:solidFill>
                <a:srgbClr val="FFC000"/>
              </a:solidFill>
              <a:round/>
            </a:ln>
            <a:effectLst/>
          </c:spPr>
          <c:marker>
            <c:symbol val="none"/>
          </c:marker>
          <c:cat>
            <c:strRef>
              <c:f>'Chart 15'!$AF$3:$AF$103</c:f>
              <c:strCache>
                <c:ptCount val="101"/>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pt idx="95">
                  <c:v>2025M12</c:v>
                </c:pt>
                <c:pt idx="96">
                  <c:v>2026M01</c:v>
                </c:pt>
                <c:pt idx="97">
                  <c:v>2026M02</c:v>
                </c:pt>
                <c:pt idx="98">
                  <c:v>2026M03</c:v>
                </c:pt>
                <c:pt idx="99">
                  <c:v>2026M04</c:v>
                </c:pt>
                <c:pt idx="100">
                  <c:v>2026M05</c:v>
                </c:pt>
              </c:strCache>
            </c:strRef>
          </c:cat>
          <c:val>
            <c:numRef>
              <c:f>'Chart 15'!$AI$3:$AI$103</c:f>
              <c:numCache>
                <c:formatCode>0</c:formatCode>
                <c:ptCount val="101"/>
                <c:pt idx="48">
                  <c:v>-5.4327678680419922</c:v>
                </c:pt>
                <c:pt idx="49">
                  <c:v>-5.4327678680419922</c:v>
                </c:pt>
                <c:pt idx="50">
                  <c:v>-5.4327678680419922</c:v>
                </c:pt>
                <c:pt idx="51">
                  <c:v>-5.4327678680419922</c:v>
                </c:pt>
                <c:pt idx="52">
                  <c:v>-5.4327678680419922</c:v>
                </c:pt>
                <c:pt idx="53">
                  <c:v>-5.4327678680419922</c:v>
                </c:pt>
                <c:pt idx="54">
                  <c:v>-5.4327678680419922</c:v>
                </c:pt>
                <c:pt idx="55">
                  <c:v>-5.4327678680419922</c:v>
                </c:pt>
                <c:pt idx="56">
                  <c:v>-5.4327678680419922</c:v>
                </c:pt>
                <c:pt idx="57">
                  <c:v>-5.4327678680419922</c:v>
                </c:pt>
                <c:pt idx="58">
                  <c:v>-5.4327678680419922</c:v>
                </c:pt>
                <c:pt idx="59">
                  <c:v>-5.4327678680419922</c:v>
                </c:pt>
                <c:pt idx="60">
                  <c:v>-5.4327678680419922</c:v>
                </c:pt>
                <c:pt idx="61">
                  <c:v>-5.4327678680419922</c:v>
                </c:pt>
                <c:pt idx="62">
                  <c:v>-5.4327678680419922</c:v>
                </c:pt>
                <c:pt idx="63">
                  <c:v>-5.4327678680419922</c:v>
                </c:pt>
                <c:pt idx="64">
                  <c:v>-5.4327678680419922</c:v>
                </c:pt>
                <c:pt idx="65">
                  <c:v>-5.4327678680419922</c:v>
                </c:pt>
                <c:pt idx="66">
                  <c:v>-5.4327678680419922</c:v>
                </c:pt>
                <c:pt idx="67">
                  <c:v>-5.4327678680419922</c:v>
                </c:pt>
                <c:pt idx="68">
                  <c:v>-5.4327678680419922</c:v>
                </c:pt>
                <c:pt idx="69">
                  <c:v>-5.4327678680419922</c:v>
                </c:pt>
                <c:pt idx="70">
                  <c:v>-5.4327678680419922</c:v>
                </c:pt>
                <c:pt idx="71">
                  <c:v>-5.4327678680419922</c:v>
                </c:pt>
                <c:pt idx="72">
                  <c:v>-5.4327678680419922</c:v>
                </c:pt>
                <c:pt idx="73">
                  <c:v>-5.4327678680419922</c:v>
                </c:pt>
                <c:pt idx="74">
                  <c:v>-5.4327678680419922</c:v>
                </c:pt>
                <c:pt idx="75">
                  <c:v>-5.4327678680419922</c:v>
                </c:pt>
                <c:pt idx="76">
                  <c:v>-5.4327678680419922</c:v>
                </c:pt>
                <c:pt idx="77">
                  <c:v>-5.4327678680419922</c:v>
                </c:pt>
                <c:pt idx="78">
                  <c:v>-5.4327678680419922</c:v>
                </c:pt>
                <c:pt idx="79">
                  <c:v>-5.4327678680419922</c:v>
                </c:pt>
                <c:pt idx="80">
                  <c:v>-5.4327678680419922</c:v>
                </c:pt>
                <c:pt idx="81">
                  <c:v>-5.4327678680419922</c:v>
                </c:pt>
                <c:pt idx="82">
                  <c:v>-5.4327678680419922</c:v>
                </c:pt>
                <c:pt idx="83">
                  <c:v>-5.4327678680419922</c:v>
                </c:pt>
                <c:pt idx="84">
                  <c:v>-5.4327678680419922</c:v>
                </c:pt>
                <c:pt idx="85">
                  <c:v>-5.4327678680419922</c:v>
                </c:pt>
                <c:pt idx="86">
                  <c:v>-5.4327678680419922</c:v>
                </c:pt>
                <c:pt idx="87">
                  <c:v>-5.4327678680419922</c:v>
                </c:pt>
                <c:pt idx="88">
                  <c:v>-5.4327678680419922</c:v>
                </c:pt>
                <c:pt idx="89">
                  <c:v>-5.4327678680419922</c:v>
                </c:pt>
                <c:pt idx="90">
                  <c:v>-5.4327678680419922</c:v>
                </c:pt>
                <c:pt idx="91">
                  <c:v>-5.4327678680419922</c:v>
                </c:pt>
                <c:pt idx="92">
                  <c:v>-5.4327678680419922</c:v>
                </c:pt>
                <c:pt idx="93">
                  <c:v>-5.4327678680419922</c:v>
                </c:pt>
                <c:pt idx="94">
                  <c:v>-5.4327678680419922</c:v>
                </c:pt>
                <c:pt idx="95" formatCode="General">
                  <c:v>-5.4327678680419922</c:v>
                </c:pt>
                <c:pt idx="96" formatCode="General">
                  <c:v>-5.4327678680419922</c:v>
                </c:pt>
                <c:pt idx="97" formatCode="General">
                  <c:v>-5.4327678680419922</c:v>
                </c:pt>
                <c:pt idx="98" formatCode="General">
                  <c:v>-5.4327678680419922</c:v>
                </c:pt>
                <c:pt idx="99" formatCode="General">
                  <c:v>-5.4327678680419922</c:v>
                </c:pt>
                <c:pt idx="100" formatCode="General">
                  <c:v>-5.4327678680419922</c:v>
                </c:pt>
              </c:numCache>
            </c:numRef>
          </c:val>
          <c:smooth val="0"/>
          <c:extLst>
            <c:ext xmlns:c16="http://schemas.microsoft.com/office/drawing/2014/chart" uri="{C3380CC4-5D6E-409C-BE32-E72D297353CC}">
              <c16:uniqueId val="{00000002-8222-49F6-BCD2-1ACC7A55EAC0}"/>
            </c:ext>
          </c:extLst>
        </c:ser>
        <c:dLbls>
          <c:showLegendKey val="0"/>
          <c:showVal val="0"/>
          <c:showCatName val="0"/>
          <c:showSerName val="0"/>
          <c:showPercent val="0"/>
          <c:showBubbleSize val="0"/>
        </c:dLbls>
        <c:marker val="1"/>
        <c:smooth val="0"/>
        <c:axId val="803492928"/>
        <c:axId val="803486448"/>
      </c:lineChart>
      <c:scatterChart>
        <c:scatterStyle val="lineMarker"/>
        <c:varyColors val="0"/>
        <c:ser>
          <c:idx val="3"/>
          <c:order val="3"/>
          <c:tx>
            <c:strRef>
              <c:f>'Chart 15'!$AK$3</c:f>
              <c:strCache>
                <c:ptCount val="1"/>
                <c:pt idx="0">
                  <c:v>War in Ukraine</c:v>
                </c:pt>
              </c:strCache>
            </c:strRef>
          </c:tx>
          <c:spPr>
            <a:ln w="19050" cap="rnd">
              <a:solidFill>
                <a:schemeClr val="tx1">
                  <a:lumMod val="75000"/>
                  <a:lumOff val="25000"/>
                </a:schemeClr>
              </a:solidFill>
              <a:prstDash val="dash"/>
              <a:round/>
            </a:ln>
            <a:effectLst/>
          </c:spPr>
          <c:marker>
            <c:symbol val="none"/>
          </c:marker>
          <c:dPt>
            <c:idx val="1"/>
            <c:marker>
              <c:symbol val="none"/>
            </c:marker>
            <c:bubble3D val="0"/>
            <c:spPr>
              <a:ln w="15875" cap="rnd">
                <a:solidFill>
                  <a:schemeClr val="tx1">
                    <a:lumMod val="75000"/>
                    <a:lumOff val="25000"/>
                  </a:schemeClr>
                </a:solidFill>
                <a:prstDash val="dash"/>
                <a:round/>
              </a:ln>
              <a:effectLst/>
            </c:spPr>
            <c:extLst>
              <c:ext xmlns:c16="http://schemas.microsoft.com/office/drawing/2014/chart" uri="{C3380CC4-5D6E-409C-BE32-E72D297353CC}">
                <c16:uniqueId val="{00000004-8222-49F6-BCD2-1ACC7A55EAC0}"/>
              </c:ext>
            </c:extLst>
          </c:dPt>
          <c:xVal>
            <c:numRef>
              <c:f>'Chart 15'!$AK$4:$AK$5</c:f>
              <c:numCache>
                <c:formatCode>General</c:formatCode>
                <c:ptCount val="2"/>
                <c:pt idx="0">
                  <c:v>50</c:v>
                </c:pt>
                <c:pt idx="1">
                  <c:v>50</c:v>
                </c:pt>
              </c:numCache>
            </c:numRef>
          </c:xVal>
          <c:yVal>
            <c:numRef>
              <c:f>'Chart 15'!$AL$4:$AL$5</c:f>
              <c:numCache>
                <c:formatCode>General</c:formatCode>
                <c:ptCount val="2"/>
                <c:pt idx="0">
                  <c:v>-40</c:v>
                </c:pt>
                <c:pt idx="1">
                  <c:v>60</c:v>
                </c:pt>
              </c:numCache>
            </c:numRef>
          </c:yVal>
          <c:smooth val="0"/>
          <c:extLst>
            <c:ext xmlns:c16="http://schemas.microsoft.com/office/drawing/2014/chart" uri="{C3380CC4-5D6E-409C-BE32-E72D297353CC}">
              <c16:uniqueId val="{00000005-8222-49F6-BCD2-1ACC7A55EAC0}"/>
            </c:ext>
          </c:extLst>
        </c:ser>
        <c:dLbls>
          <c:showLegendKey val="0"/>
          <c:showVal val="0"/>
          <c:showCatName val="0"/>
          <c:showSerName val="0"/>
          <c:showPercent val="0"/>
          <c:showBubbleSize val="0"/>
        </c:dLbls>
        <c:axId val="1016011720"/>
        <c:axId val="1016014240"/>
      </c:scatterChart>
      <c:catAx>
        <c:axId val="803492928"/>
        <c:scaling>
          <c:orientation val="minMax"/>
        </c:scaling>
        <c:delete val="0"/>
        <c:axPos val="b"/>
        <c:numFmt formatCode="General" sourceLinked="1"/>
        <c:majorTickMark val="out"/>
        <c:minorTickMark val="none"/>
        <c:tickLblPos val="low"/>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486448"/>
        <c:crosses val="autoZero"/>
        <c:auto val="1"/>
        <c:lblAlgn val="ctr"/>
        <c:lblOffset val="100"/>
        <c:noMultiLvlLbl val="0"/>
      </c:catAx>
      <c:valAx>
        <c:axId val="803486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492928"/>
        <c:crosses val="autoZero"/>
        <c:crossBetween val="between"/>
      </c:valAx>
      <c:valAx>
        <c:axId val="1016014240"/>
        <c:scaling>
          <c:orientation val="minMax"/>
          <c:max val="60"/>
          <c:min val="-40"/>
        </c:scaling>
        <c:delete val="0"/>
        <c:axPos val="r"/>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6011720"/>
        <c:crosses val="max"/>
        <c:crossBetween val="midCat"/>
      </c:valAx>
      <c:valAx>
        <c:axId val="1016011720"/>
        <c:scaling>
          <c:orientation val="minMax"/>
        </c:scaling>
        <c:delete val="1"/>
        <c:axPos val="b"/>
        <c:numFmt formatCode="General" sourceLinked="1"/>
        <c:majorTickMark val="out"/>
        <c:minorTickMark val="none"/>
        <c:tickLblPos val="nextTo"/>
        <c:crossAx val="1016014240"/>
        <c:crosses val="autoZero"/>
        <c:crossBetween val="midCat"/>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3"/>
          <c:order val="0"/>
          <c:tx>
            <c:strRef>
              <c:f>'Chart 16'!$U$2</c:f>
              <c:strCache>
                <c:ptCount val="1"/>
                <c:pt idx="0">
                  <c:v>Trade of the United States and China with each other</c:v>
                </c:pt>
              </c:strCache>
            </c:strRef>
          </c:tx>
          <c:spPr>
            <a:ln w="19050" cap="rnd">
              <a:solidFill>
                <a:schemeClr val="accent1"/>
              </a:solidFill>
              <a:round/>
            </a:ln>
            <a:effectLst/>
          </c:spPr>
          <c:marker>
            <c:symbol val="none"/>
          </c:marker>
          <c:cat>
            <c:strRef>
              <c:f>'Chart 16'!$S$3:$S$127</c:f>
              <c:strCache>
                <c:ptCount val="125"/>
                <c:pt idx="0">
                  <c:v>2016M01</c:v>
                </c:pt>
                <c:pt idx="1">
                  <c:v>2016M02</c:v>
                </c:pt>
                <c:pt idx="2">
                  <c:v>2016M03</c:v>
                </c:pt>
                <c:pt idx="3">
                  <c:v>2016M04</c:v>
                </c:pt>
                <c:pt idx="4">
                  <c:v>2016M05</c:v>
                </c:pt>
                <c:pt idx="5">
                  <c:v>2016M06</c:v>
                </c:pt>
                <c:pt idx="6">
                  <c:v>2016M07</c:v>
                </c:pt>
                <c:pt idx="7">
                  <c:v>2016M08</c:v>
                </c:pt>
                <c:pt idx="8">
                  <c:v>2016M09</c:v>
                </c:pt>
                <c:pt idx="9">
                  <c:v>2016M10</c:v>
                </c:pt>
                <c:pt idx="10">
                  <c:v>2016M11</c:v>
                </c:pt>
                <c:pt idx="11">
                  <c:v>2016M12</c:v>
                </c:pt>
                <c:pt idx="12">
                  <c:v>2017M01</c:v>
                </c:pt>
                <c:pt idx="13">
                  <c:v>2017M02</c:v>
                </c:pt>
                <c:pt idx="14">
                  <c:v>2017M03</c:v>
                </c:pt>
                <c:pt idx="15">
                  <c:v>2017M04</c:v>
                </c:pt>
                <c:pt idx="16">
                  <c:v>2017M05</c:v>
                </c:pt>
                <c:pt idx="17">
                  <c:v>2017M06</c:v>
                </c:pt>
                <c:pt idx="18">
                  <c:v>2017M07</c:v>
                </c:pt>
                <c:pt idx="19">
                  <c:v>2017M08</c:v>
                </c:pt>
                <c:pt idx="20">
                  <c:v>2017M09</c:v>
                </c:pt>
                <c:pt idx="21">
                  <c:v>2017M10</c:v>
                </c:pt>
                <c:pt idx="22">
                  <c:v>2017M11</c:v>
                </c:pt>
                <c:pt idx="23">
                  <c:v>2017M12</c:v>
                </c:pt>
                <c:pt idx="24">
                  <c:v>2018M01</c:v>
                </c:pt>
                <c:pt idx="25">
                  <c:v>2018M02</c:v>
                </c:pt>
                <c:pt idx="26">
                  <c:v>2018M03</c:v>
                </c:pt>
                <c:pt idx="27">
                  <c:v>2018M04</c:v>
                </c:pt>
                <c:pt idx="28">
                  <c:v>2018M05</c:v>
                </c:pt>
                <c:pt idx="29">
                  <c:v>2018M06</c:v>
                </c:pt>
                <c:pt idx="30">
                  <c:v>2018M07</c:v>
                </c:pt>
                <c:pt idx="31">
                  <c:v>2018M08</c:v>
                </c:pt>
                <c:pt idx="32">
                  <c:v>2018M09</c:v>
                </c:pt>
                <c:pt idx="33">
                  <c:v>2018M10</c:v>
                </c:pt>
                <c:pt idx="34">
                  <c:v>2018M11</c:v>
                </c:pt>
                <c:pt idx="35">
                  <c:v>2018M12</c:v>
                </c:pt>
                <c:pt idx="36">
                  <c:v>2019M01</c:v>
                </c:pt>
                <c:pt idx="37">
                  <c:v>2019M02</c:v>
                </c:pt>
                <c:pt idx="38">
                  <c:v>2019M03</c:v>
                </c:pt>
                <c:pt idx="39">
                  <c:v>2019M04</c:v>
                </c:pt>
                <c:pt idx="40">
                  <c:v>2019M05</c:v>
                </c:pt>
                <c:pt idx="41">
                  <c:v>2019M06</c:v>
                </c:pt>
                <c:pt idx="42">
                  <c:v>2019M07</c:v>
                </c:pt>
                <c:pt idx="43">
                  <c:v>2019M08</c:v>
                </c:pt>
                <c:pt idx="44">
                  <c:v>2019M09</c:v>
                </c:pt>
                <c:pt idx="45">
                  <c:v>2019M10</c:v>
                </c:pt>
                <c:pt idx="46">
                  <c:v>2019M11</c:v>
                </c:pt>
                <c:pt idx="47">
                  <c:v>2019M12</c:v>
                </c:pt>
                <c:pt idx="48">
                  <c:v>2020M01</c:v>
                </c:pt>
                <c:pt idx="49">
                  <c:v>2020M02</c:v>
                </c:pt>
                <c:pt idx="50">
                  <c:v>2020M03</c:v>
                </c:pt>
                <c:pt idx="51">
                  <c:v>2020M04</c:v>
                </c:pt>
                <c:pt idx="52">
                  <c:v>2020M05</c:v>
                </c:pt>
                <c:pt idx="53">
                  <c:v>2020M06</c:v>
                </c:pt>
                <c:pt idx="54">
                  <c:v>2020M07</c:v>
                </c:pt>
                <c:pt idx="55">
                  <c:v>2020M08</c:v>
                </c:pt>
                <c:pt idx="56">
                  <c:v>2020M09</c:v>
                </c:pt>
                <c:pt idx="57">
                  <c:v>2020M10</c:v>
                </c:pt>
                <c:pt idx="58">
                  <c:v>2020M11</c:v>
                </c:pt>
                <c:pt idx="59">
                  <c:v>2020M12</c:v>
                </c:pt>
                <c:pt idx="60">
                  <c:v>2021M01</c:v>
                </c:pt>
                <c:pt idx="61">
                  <c:v>2021M02</c:v>
                </c:pt>
                <c:pt idx="62">
                  <c:v>2021M03</c:v>
                </c:pt>
                <c:pt idx="63">
                  <c:v>2021M04</c:v>
                </c:pt>
                <c:pt idx="64">
                  <c:v>2021M05</c:v>
                </c:pt>
                <c:pt idx="65">
                  <c:v>2021M06</c:v>
                </c:pt>
                <c:pt idx="66">
                  <c:v>2021M07</c:v>
                </c:pt>
                <c:pt idx="67">
                  <c:v>2021M08</c:v>
                </c:pt>
                <c:pt idx="68">
                  <c:v>2021M09</c:v>
                </c:pt>
                <c:pt idx="69">
                  <c:v>2021M10</c:v>
                </c:pt>
                <c:pt idx="70">
                  <c:v>2021M11</c:v>
                </c:pt>
                <c:pt idx="71">
                  <c:v>2021M12</c:v>
                </c:pt>
                <c:pt idx="72">
                  <c:v>2022M01</c:v>
                </c:pt>
                <c:pt idx="73">
                  <c:v>2022M02</c:v>
                </c:pt>
                <c:pt idx="74">
                  <c:v>2022M03</c:v>
                </c:pt>
                <c:pt idx="75">
                  <c:v>2022M04</c:v>
                </c:pt>
                <c:pt idx="76">
                  <c:v>2022M05</c:v>
                </c:pt>
                <c:pt idx="77">
                  <c:v>2022M06</c:v>
                </c:pt>
                <c:pt idx="78">
                  <c:v>2022M07</c:v>
                </c:pt>
                <c:pt idx="79">
                  <c:v>2022M08</c:v>
                </c:pt>
                <c:pt idx="80">
                  <c:v>2022M09</c:v>
                </c:pt>
                <c:pt idx="81">
                  <c:v>2022M10</c:v>
                </c:pt>
                <c:pt idx="82">
                  <c:v>2022M11</c:v>
                </c:pt>
                <c:pt idx="83">
                  <c:v>2022M12</c:v>
                </c:pt>
                <c:pt idx="84">
                  <c:v>2023M01</c:v>
                </c:pt>
                <c:pt idx="85">
                  <c:v>2023M02</c:v>
                </c:pt>
                <c:pt idx="86">
                  <c:v>2023M03</c:v>
                </c:pt>
                <c:pt idx="87">
                  <c:v>2023M04</c:v>
                </c:pt>
                <c:pt idx="88">
                  <c:v>2023M05</c:v>
                </c:pt>
                <c:pt idx="89">
                  <c:v>2023M06</c:v>
                </c:pt>
                <c:pt idx="90">
                  <c:v>2023M07</c:v>
                </c:pt>
                <c:pt idx="91">
                  <c:v>2023M08</c:v>
                </c:pt>
                <c:pt idx="92">
                  <c:v>2023M09</c:v>
                </c:pt>
                <c:pt idx="93">
                  <c:v>2023M10</c:v>
                </c:pt>
                <c:pt idx="94">
                  <c:v>2023M11</c:v>
                </c:pt>
                <c:pt idx="95">
                  <c:v>2023M12</c:v>
                </c:pt>
                <c:pt idx="96">
                  <c:v>2024M01</c:v>
                </c:pt>
                <c:pt idx="97">
                  <c:v>2024M02</c:v>
                </c:pt>
                <c:pt idx="98">
                  <c:v>2024M03</c:v>
                </c:pt>
                <c:pt idx="99">
                  <c:v>2024M04</c:v>
                </c:pt>
                <c:pt idx="100">
                  <c:v>2024M05</c:v>
                </c:pt>
                <c:pt idx="101">
                  <c:v>2024M06</c:v>
                </c:pt>
                <c:pt idx="102">
                  <c:v>2024M07</c:v>
                </c:pt>
                <c:pt idx="103">
                  <c:v>2024M08</c:v>
                </c:pt>
                <c:pt idx="104">
                  <c:v>2024M09</c:v>
                </c:pt>
                <c:pt idx="105">
                  <c:v>2024M10</c:v>
                </c:pt>
                <c:pt idx="106">
                  <c:v>2024M11</c:v>
                </c:pt>
                <c:pt idx="107">
                  <c:v>2024M12</c:v>
                </c:pt>
                <c:pt idx="108">
                  <c:v>2025M01</c:v>
                </c:pt>
                <c:pt idx="109">
                  <c:v>2025M02</c:v>
                </c:pt>
                <c:pt idx="110">
                  <c:v>2025M03</c:v>
                </c:pt>
                <c:pt idx="111">
                  <c:v>2025M04</c:v>
                </c:pt>
                <c:pt idx="112">
                  <c:v>2025M05</c:v>
                </c:pt>
                <c:pt idx="113">
                  <c:v>2025M06</c:v>
                </c:pt>
                <c:pt idx="114">
                  <c:v>2025M07</c:v>
                </c:pt>
                <c:pt idx="115">
                  <c:v>2025M08</c:v>
                </c:pt>
                <c:pt idx="116">
                  <c:v>2025M09</c:v>
                </c:pt>
                <c:pt idx="117">
                  <c:v>2025M10</c:v>
                </c:pt>
                <c:pt idx="118">
                  <c:v>2025M11</c:v>
                </c:pt>
                <c:pt idx="119">
                  <c:v>2025M12</c:v>
                </c:pt>
                <c:pt idx="120">
                  <c:v>2026M01</c:v>
                </c:pt>
                <c:pt idx="121">
                  <c:v>2026M02</c:v>
                </c:pt>
                <c:pt idx="122">
                  <c:v>2026M03</c:v>
                </c:pt>
                <c:pt idx="123">
                  <c:v>2026M04</c:v>
                </c:pt>
                <c:pt idx="124">
                  <c:v>2026M05</c:v>
                </c:pt>
              </c:strCache>
            </c:strRef>
          </c:cat>
          <c:val>
            <c:numRef>
              <c:f>'Chart 16'!$U$3:$U$127</c:f>
              <c:numCache>
                <c:formatCode>0</c:formatCode>
                <c:ptCount val="125"/>
                <c:pt idx="0">
                  <c:v>78.886032104492188</c:v>
                </c:pt>
                <c:pt idx="1">
                  <c:v>88.419998168945313</c:v>
                </c:pt>
                <c:pt idx="2">
                  <c:v>80.4412841796875</c:v>
                </c:pt>
                <c:pt idx="3">
                  <c:v>83.729881286621094</c:v>
                </c:pt>
                <c:pt idx="4">
                  <c:v>84.915725708007813</c:v>
                </c:pt>
                <c:pt idx="5">
                  <c:v>84.560287475585938</c:v>
                </c:pt>
                <c:pt idx="6">
                  <c:v>80.160713195800781</c:v>
                </c:pt>
                <c:pt idx="7">
                  <c:v>87.152359008789063</c:v>
                </c:pt>
                <c:pt idx="8">
                  <c:v>82.418800354003906</c:v>
                </c:pt>
                <c:pt idx="9">
                  <c:v>85.780647277832031</c:v>
                </c:pt>
                <c:pt idx="10">
                  <c:v>90.558235168457031</c:v>
                </c:pt>
                <c:pt idx="11">
                  <c:v>89.282783508300781</c:v>
                </c:pt>
                <c:pt idx="12">
                  <c:v>90.492340087890625</c:v>
                </c:pt>
                <c:pt idx="13">
                  <c:v>87.777313232421875</c:v>
                </c:pt>
                <c:pt idx="14">
                  <c:v>91.667831420898438</c:v>
                </c:pt>
                <c:pt idx="15">
                  <c:v>92.189529418945313</c:v>
                </c:pt>
                <c:pt idx="16">
                  <c:v>96.998222351074219</c:v>
                </c:pt>
                <c:pt idx="17">
                  <c:v>93.771026611328125</c:v>
                </c:pt>
                <c:pt idx="18">
                  <c:v>91.258781433105469</c:v>
                </c:pt>
                <c:pt idx="19">
                  <c:v>94.213668823242188</c:v>
                </c:pt>
                <c:pt idx="20">
                  <c:v>91.460830688476563</c:v>
                </c:pt>
                <c:pt idx="21">
                  <c:v>94.306961059570313</c:v>
                </c:pt>
                <c:pt idx="22">
                  <c:v>101.68382263183594</c:v>
                </c:pt>
                <c:pt idx="23">
                  <c:v>99.343460083007813</c:v>
                </c:pt>
                <c:pt idx="24">
                  <c:v>103.33774566650391</c:v>
                </c:pt>
                <c:pt idx="25">
                  <c:v>97.571846008300781</c:v>
                </c:pt>
                <c:pt idx="26">
                  <c:v>99.730209350585938</c:v>
                </c:pt>
                <c:pt idx="27">
                  <c:v>97.722976684570313</c:v>
                </c:pt>
                <c:pt idx="28">
                  <c:v>103.67990875244141</c:v>
                </c:pt>
                <c:pt idx="29">
                  <c:v>100</c:v>
                </c:pt>
                <c:pt idx="30">
                  <c:v>99.389076232910156</c:v>
                </c:pt>
                <c:pt idx="31">
                  <c:v>99.033653259277344</c:v>
                </c:pt>
                <c:pt idx="32">
                  <c:v>99.301551818847656</c:v>
                </c:pt>
                <c:pt idx="33">
                  <c:v>101.34011840820313</c:v>
                </c:pt>
                <c:pt idx="34">
                  <c:v>93.365707397460938</c:v>
                </c:pt>
                <c:pt idx="35">
                  <c:v>92.877449035644531</c:v>
                </c:pt>
                <c:pt idx="36">
                  <c:v>85.515205383300781</c:v>
                </c:pt>
                <c:pt idx="37">
                  <c:v>82.98260498046875</c:v>
                </c:pt>
                <c:pt idx="38">
                  <c:v>81.116661071777344</c:v>
                </c:pt>
                <c:pt idx="39">
                  <c:v>85.521339416503906</c:v>
                </c:pt>
                <c:pt idx="40">
                  <c:v>88.775169372558594</c:v>
                </c:pt>
                <c:pt idx="41">
                  <c:v>83.039604187011719</c:v>
                </c:pt>
                <c:pt idx="42">
                  <c:v>85.653297424316406</c:v>
                </c:pt>
                <c:pt idx="43">
                  <c:v>82.574485778808594</c:v>
                </c:pt>
                <c:pt idx="44">
                  <c:v>78.7088623046875</c:v>
                </c:pt>
                <c:pt idx="45">
                  <c:v>77.320167541503906</c:v>
                </c:pt>
                <c:pt idx="46">
                  <c:v>76.158859252929688</c:v>
                </c:pt>
                <c:pt idx="47">
                  <c:v>72.525222778320313</c:v>
                </c:pt>
                <c:pt idx="48">
                  <c:v>70.689521789550781</c:v>
                </c:pt>
                <c:pt idx="49">
                  <c:v>65.92987060546875</c:v>
                </c:pt>
                <c:pt idx="50">
                  <c:v>58.904499053955078</c:v>
                </c:pt>
                <c:pt idx="51">
                  <c:v>77.174087524414063</c:v>
                </c:pt>
                <c:pt idx="52">
                  <c:v>81.865837097167969</c:v>
                </c:pt>
                <c:pt idx="53">
                  <c:v>82.54168701171875</c:v>
                </c:pt>
                <c:pt idx="54">
                  <c:v>85.159423828125</c:v>
                </c:pt>
                <c:pt idx="55">
                  <c:v>82.660491943359375</c:v>
                </c:pt>
                <c:pt idx="56">
                  <c:v>85.406097412109375</c:v>
                </c:pt>
                <c:pt idx="57">
                  <c:v>91.236991882324219</c:v>
                </c:pt>
                <c:pt idx="58">
                  <c:v>97.398605346679688</c:v>
                </c:pt>
                <c:pt idx="59">
                  <c:v>96.369918823242188</c:v>
                </c:pt>
                <c:pt idx="60">
                  <c:v>93.043838500976563</c:v>
                </c:pt>
                <c:pt idx="61">
                  <c:v>93.800315856933594</c:v>
                </c:pt>
                <c:pt idx="62">
                  <c:v>107.30333709716797</c:v>
                </c:pt>
                <c:pt idx="63">
                  <c:v>97.237762451171875</c:v>
                </c:pt>
                <c:pt idx="64">
                  <c:v>92.520729064941406</c:v>
                </c:pt>
                <c:pt idx="65">
                  <c:v>94.396530151367188</c:v>
                </c:pt>
                <c:pt idx="66">
                  <c:v>90.853874206542969</c:v>
                </c:pt>
                <c:pt idx="67">
                  <c:v>94.043342590332031</c:v>
                </c:pt>
                <c:pt idx="68">
                  <c:v>102.10804748535156</c:v>
                </c:pt>
                <c:pt idx="69">
                  <c:v>100.21878051757813</c:v>
                </c:pt>
                <c:pt idx="70">
                  <c:v>110.64661407470703</c:v>
                </c:pt>
                <c:pt idx="71">
                  <c:v>112.11529541015625</c:v>
                </c:pt>
                <c:pt idx="72">
                  <c:v>114.57529449462891</c:v>
                </c:pt>
                <c:pt idx="73">
                  <c:v>109.48239898681641</c:v>
                </c:pt>
                <c:pt idx="74">
                  <c:v>117.61301422119141</c:v>
                </c:pt>
                <c:pt idx="75">
                  <c:v>106.13752746582031</c:v>
                </c:pt>
                <c:pt idx="76">
                  <c:v>107.84490966796875</c:v>
                </c:pt>
                <c:pt idx="77">
                  <c:v>111.07704162597656</c:v>
                </c:pt>
                <c:pt idx="78">
                  <c:v>101.73001861572266</c:v>
                </c:pt>
                <c:pt idx="79">
                  <c:v>105.58990478515625</c:v>
                </c:pt>
                <c:pt idx="80">
                  <c:v>103.09346771240234</c:v>
                </c:pt>
                <c:pt idx="81">
                  <c:v>92.588272094726563</c:v>
                </c:pt>
                <c:pt idx="82">
                  <c:v>87.487075805664063</c:v>
                </c:pt>
                <c:pt idx="83">
                  <c:v>86.9228515625</c:v>
                </c:pt>
                <c:pt idx="84">
                  <c:v>88.492210388183594</c:v>
                </c:pt>
                <c:pt idx="85">
                  <c:v>90.2698974609375</c:v>
                </c:pt>
                <c:pt idx="86">
                  <c:v>88.036041259765625</c:v>
                </c:pt>
                <c:pt idx="87">
                  <c:v>87.746238708496094</c:v>
                </c:pt>
                <c:pt idx="88">
                  <c:v>88.800033569335938</c:v>
                </c:pt>
                <c:pt idx="89">
                  <c:v>83.084312438964844</c:v>
                </c:pt>
                <c:pt idx="90">
                  <c:v>78.849235534667969</c:v>
                </c:pt>
                <c:pt idx="91">
                  <c:v>78.26806640625</c:v>
                </c:pt>
                <c:pt idx="92">
                  <c:v>83.156883239746094</c:v>
                </c:pt>
                <c:pt idx="93">
                  <c:v>85.511238098144531</c:v>
                </c:pt>
                <c:pt idx="94">
                  <c:v>80.149543762207031</c:v>
                </c:pt>
                <c:pt idx="95">
                  <c:v>80.085289001464844</c:v>
                </c:pt>
                <c:pt idx="96">
                  <c:v>84.214469909667969</c:v>
                </c:pt>
                <c:pt idx="97">
                  <c:v>87.443641662597656</c:v>
                </c:pt>
                <c:pt idx="98">
                  <c:v>83.436805725097656</c:v>
                </c:pt>
                <c:pt idx="99">
                  <c:v>87.701011657714844</c:v>
                </c:pt>
                <c:pt idx="100">
                  <c:v>86.212844848632813</c:v>
                </c:pt>
                <c:pt idx="101">
                  <c:v>82.776824951171875</c:v>
                </c:pt>
                <c:pt idx="102">
                  <c:v>92.303466796875</c:v>
                </c:pt>
                <c:pt idx="103">
                  <c:v>86.778732299804688</c:v>
                </c:pt>
                <c:pt idx="104">
                  <c:v>90.151893615722656</c:v>
                </c:pt>
                <c:pt idx="105">
                  <c:v>87.942596435546875</c:v>
                </c:pt>
                <c:pt idx="106">
                  <c:v>82.444931030273438</c:v>
                </c:pt>
                <c:pt idx="107">
                  <c:v>87.3411865234375</c:v>
                </c:pt>
                <c:pt idx="108">
                  <c:v>93.794303894042969</c:v>
                </c:pt>
                <c:pt idx="109">
                  <c:v>89.511390686035156</c:v>
                </c:pt>
                <c:pt idx="110">
                  <c:v>80.805099487304688</c:v>
                </c:pt>
                <c:pt idx="111">
                  <c:v>73.821189880371094</c:v>
                </c:pt>
                <c:pt idx="112">
                  <c:v>57.140247344970703</c:v>
                </c:pt>
                <c:pt idx="113">
                  <c:v>52.986595153808594</c:v>
                </c:pt>
                <c:pt idx="114">
                  <c:v>62.876014709472656</c:v>
                </c:pt>
                <c:pt idx="115">
                  <c:v>57.919181823730469</c:v>
                </c:pt>
                <c:pt idx="116">
                  <c:v>52.427494049072266</c:v>
                </c:pt>
                <c:pt idx="117">
                  <c:v>51.988117218017578</c:v>
                </c:pt>
                <c:pt idx="118">
                  <c:v>48.340534210205078</c:v>
                </c:pt>
                <c:pt idx="119">
                  <c:v>51.370456695556641</c:v>
                </c:pt>
                <c:pt idx="120">
                  <c:v>52.016349792480469</c:v>
                </c:pt>
                <c:pt idx="121">
                  <c:v>61.868007659912109</c:v>
                </c:pt>
                <c:pt idx="122">
                  <c:v>66.002540588378906</c:v>
                </c:pt>
                <c:pt idx="123">
                  <c:v>66.075729370117188</c:v>
                </c:pt>
                <c:pt idx="124">
                  <c:v>66.303672790527344</c:v>
                </c:pt>
              </c:numCache>
            </c:numRef>
          </c:val>
          <c:smooth val="0"/>
          <c:extLst>
            <c:ext xmlns:c16="http://schemas.microsoft.com/office/drawing/2014/chart" uri="{C3380CC4-5D6E-409C-BE32-E72D297353CC}">
              <c16:uniqueId val="{00000000-CAB2-4B7D-8461-4F1AB42FF974}"/>
            </c:ext>
          </c:extLst>
        </c:ser>
        <c:ser>
          <c:idx val="10"/>
          <c:order val="1"/>
          <c:tx>
            <c:strRef>
              <c:f>'Chart 16'!$T$2</c:f>
              <c:strCache>
                <c:ptCount val="1"/>
                <c:pt idx="0">
                  <c:v>Trade of the United States and China with other partners</c:v>
                </c:pt>
              </c:strCache>
            </c:strRef>
          </c:tx>
          <c:spPr>
            <a:ln w="22225" cap="rnd">
              <a:solidFill>
                <a:schemeClr val="accent2"/>
              </a:solidFill>
              <a:round/>
            </a:ln>
            <a:effectLst/>
          </c:spPr>
          <c:marker>
            <c:symbol val="none"/>
          </c:marker>
          <c:cat>
            <c:strRef>
              <c:f>'Chart 16'!$S$3:$S$127</c:f>
              <c:strCache>
                <c:ptCount val="125"/>
                <c:pt idx="0">
                  <c:v>2016M01</c:v>
                </c:pt>
                <c:pt idx="1">
                  <c:v>2016M02</c:v>
                </c:pt>
                <c:pt idx="2">
                  <c:v>2016M03</c:v>
                </c:pt>
                <c:pt idx="3">
                  <c:v>2016M04</c:v>
                </c:pt>
                <c:pt idx="4">
                  <c:v>2016M05</c:v>
                </c:pt>
                <c:pt idx="5">
                  <c:v>2016M06</c:v>
                </c:pt>
                <c:pt idx="6">
                  <c:v>2016M07</c:v>
                </c:pt>
                <c:pt idx="7">
                  <c:v>2016M08</c:v>
                </c:pt>
                <c:pt idx="8">
                  <c:v>2016M09</c:v>
                </c:pt>
                <c:pt idx="9">
                  <c:v>2016M10</c:v>
                </c:pt>
                <c:pt idx="10">
                  <c:v>2016M11</c:v>
                </c:pt>
                <c:pt idx="11">
                  <c:v>2016M12</c:v>
                </c:pt>
                <c:pt idx="12">
                  <c:v>2017M01</c:v>
                </c:pt>
                <c:pt idx="13">
                  <c:v>2017M02</c:v>
                </c:pt>
                <c:pt idx="14">
                  <c:v>2017M03</c:v>
                </c:pt>
                <c:pt idx="15">
                  <c:v>2017M04</c:v>
                </c:pt>
                <c:pt idx="16">
                  <c:v>2017M05</c:v>
                </c:pt>
                <c:pt idx="17">
                  <c:v>2017M06</c:v>
                </c:pt>
                <c:pt idx="18">
                  <c:v>2017M07</c:v>
                </c:pt>
                <c:pt idx="19">
                  <c:v>2017M08</c:v>
                </c:pt>
                <c:pt idx="20">
                  <c:v>2017M09</c:v>
                </c:pt>
                <c:pt idx="21">
                  <c:v>2017M10</c:v>
                </c:pt>
                <c:pt idx="22">
                  <c:v>2017M11</c:v>
                </c:pt>
                <c:pt idx="23">
                  <c:v>2017M12</c:v>
                </c:pt>
                <c:pt idx="24">
                  <c:v>2018M01</c:v>
                </c:pt>
                <c:pt idx="25">
                  <c:v>2018M02</c:v>
                </c:pt>
                <c:pt idx="26">
                  <c:v>2018M03</c:v>
                </c:pt>
                <c:pt idx="27">
                  <c:v>2018M04</c:v>
                </c:pt>
                <c:pt idx="28">
                  <c:v>2018M05</c:v>
                </c:pt>
                <c:pt idx="29">
                  <c:v>2018M06</c:v>
                </c:pt>
                <c:pt idx="30">
                  <c:v>2018M07</c:v>
                </c:pt>
                <c:pt idx="31">
                  <c:v>2018M08</c:v>
                </c:pt>
                <c:pt idx="32">
                  <c:v>2018M09</c:v>
                </c:pt>
                <c:pt idx="33">
                  <c:v>2018M10</c:v>
                </c:pt>
                <c:pt idx="34">
                  <c:v>2018M11</c:v>
                </c:pt>
                <c:pt idx="35">
                  <c:v>2018M12</c:v>
                </c:pt>
                <c:pt idx="36">
                  <c:v>2019M01</c:v>
                </c:pt>
                <c:pt idx="37">
                  <c:v>2019M02</c:v>
                </c:pt>
                <c:pt idx="38">
                  <c:v>2019M03</c:v>
                </c:pt>
                <c:pt idx="39">
                  <c:v>2019M04</c:v>
                </c:pt>
                <c:pt idx="40">
                  <c:v>2019M05</c:v>
                </c:pt>
                <c:pt idx="41">
                  <c:v>2019M06</c:v>
                </c:pt>
                <c:pt idx="42">
                  <c:v>2019M07</c:v>
                </c:pt>
                <c:pt idx="43">
                  <c:v>2019M08</c:v>
                </c:pt>
                <c:pt idx="44">
                  <c:v>2019M09</c:v>
                </c:pt>
                <c:pt idx="45">
                  <c:v>2019M10</c:v>
                </c:pt>
                <c:pt idx="46">
                  <c:v>2019M11</c:v>
                </c:pt>
                <c:pt idx="47">
                  <c:v>2019M12</c:v>
                </c:pt>
                <c:pt idx="48">
                  <c:v>2020M01</c:v>
                </c:pt>
                <c:pt idx="49">
                  <c:v>2020M02</c:v>
                </c:pt>
                <c:pt idx="50">
                  <c:v>2020M03</c:v>
                </c:pt>
                <c:pt idx="51">
                  <c:v>2020M04</c:v>
                </c:pt>
                <c:pt idx="52">
                  <c:v>2020M05</c:v>
                </c:pt>
                <c:pt idx="53">
                  <c:v>2020M06</c:v>
                </c:pt>
                <c:pt idx="54">
                  <c:v>2020M07</c:v>
                </c:pt>
                <c:pt idx="55">
                  <c:v>2020M08</c:v>
                </c:pt>
                <c:pt idx="56">
                  <c:v>2020M09</c:v>
                </c:pt>
                <c:pt idx="57">
                  <c:v>2020M10</c:v>
                </c:pt>
                <c:pt idx="58">
                  <c:v>2020M11</c:v>
                </c:pt>
                <c:pt idx="59">
                  <c:v>2020M12</c:v>
                </c:pt>
                <c:pt idx="60">
                  <c:v>2021M01</c:v>
                </c:pt>
                <c:pt idx="61">
                  <c:v>2021M02</c:v>
                </c:pt>
                <c:pt idx="62">
                  <c:v>2021M03</c:v>
                </c:pt>
                <c:pt idx="63">
                  <c:v>2021M04</c:v>
                </c:pt>
                <c:pt idx="64">
                  <c:v>2021M05</c:v>
                </c:pt>
                <c:pt idx="65">
                  <c:v>2021M06</c:v>
                </c:pt>
                <c:pt idx="66">
                  <c:v>2021M07</c:v>
                </c:pt>
                <c:pt idx="67">
                  <c:v>2021M08</c:v>
                </c:pt>
                <c:pt idx="68">
                  <c:v>2021M09</c:v>
                </c:pt>
                <c:pt idx="69">
                  <c:v>2021M10</c:v>
                </c:pt>
                <c:pt idx="70">
                  <c:v>2021M11</c:v>
                </c:pt>
                <c:pt idx="71">
                  <c:v>2021M12</c:v>
                </c:pt>
                <c:pt idx="72">
                  <c:v>2022M01</c:v>
                </c:pt>
                <c:pt idx="73">
                  <c:v>2022M02</c:v>
                </c:pt>
                <c:pt idx="74">
                  <c:v>2022M03</c:v>
                </c:pt>
                <c:pt idx="75">
                  <c:v>2022M04</c:v>
                </c:pt>
                <c:pt idx="76">
                  <c:v>2022M05</c:v>
                </c:pt>
                <c:pt idx="77">
                  <c:v>2022M06</c:v>
                </c:pt>
                <c:pt idx="78">
                  <c:v>2022M07</c:v>
                </c:pt>
                <c:pt idx="79">
                  <c:v>2022M08</c:v>
                </c:pt>
                <c:pt idx="80">
                  <c:v>2022M09</c:v>
                </c:pt>
                <c:pt idx="81">
                  <c:v>2022M10</c:v>
                </c:pt>
                <c:pt idx="82">
                  <c:v>2022M11</c:v>
                </c:pt>
                <c:pt idx="83">
                  <c:v>2022M12</c:v>
                </c:pt>
                <c:pt idx="84">
                  <c:v>2023M01</c:v>
                </c:pt>
                <c:pt idx="85">
                  <c:v>2023M02</c:v>
                </c:pt>
                <c:pt idx="86">
                  <c:v>2023M03</c:v>
                </c:pt>
                <c:pt idx="87">
                  <c:v>2023M04</c:v>
                </c:pt>
                <c:pt idx="88">
                  <c:v>2023M05</c:v>
                </c:pt>
                <c:pt idx="89">
                  <c:v>2023M06</c:v>
                </c:pt>
                <c:pt idx="90">
                  <c:v>2023M07</c:v>
                </c:pt>
                <c:pt idx="91">
                  <c:v>2023M08</c:v>
                </c:pt>
                <c:pt idx="92">
                  <c:v>2023M09</c:v>
                </c:pt>
                <c:pt idx="93">
                  <c:v>2023M10</c:v>
                </c:pt>
                <c:pt idx="94">
                  <c:v>2023M11</c:v>
                </c:pt>
                <c:pt idx="95">
                  <c:v>2023M12</c:v>
                </c:pt>
                <c:pt idx="96">
                  <c:v>2024M01</c:v>
                </c:pt>
                <c:pt idx="97">
                  <c:v>2024M02</c:v>
                </c:pt>
                <c:pt idx="98">
                  <c:v>2024M03</c:v>
                </c:pt>
                <c:pt idx="99">
                  <c:v>2024M04</c:v>
                </c:pt>
                <c:pt idx="100">
                  <c:v>2024M05</c:v>
                </c:pt>
                <c:pt idx="101">
                  <c:v>2024M06</c:v>
                </c:pt>
                <c:pt idx="102">
                  <c:v>2024M07</c:v>
                </c:pt>
                <c:pt idx="103">
                  <c:v>2024M08</c:v>
                </c:pt>
                <c:pt idx="104">
                  <c:v>2024M09</c:v>
                </c:pt>
                <c:pt idx="105">
                  <c:v>2024M10</c:v>
                </c:pt>
                <c:pt idx="106">
                  <c:v>2024M11</c:v>
                </c:pt>
                <c:pt idx="107">
                  <c:v>2024M12</c:v>
                </c:pt>
                <c:pt idx="108">
                  <c:v>2025M01</c:v>
                </c:pt>
                <c:pt idx="109">
                  <c:v>2025M02</c:v>
                </c:pt>
                <c:pt idx="110">
                  <c:v>2025M03</c:v>
                </c:pt>
                <c:pt idx="111">
                  <c:v>2025M04</c:v>
                </c:pt>
                <c:pt idx="112">
                  <c:v>2025M05</c:v>
                </c:pt>
                <c:pt idx="113">
                  <c:v>2025M06</c:v>
                </c:pt>
                <c:pt idx="114">
                  <c:v>2025M07</c:v>
                </c:pt>
                <c:pt idx="115">
                  <c:v>2025M08</c:v>
                </c:pt>
                <c:pt idx="116">
                  <c:v>2025M09</c:v>
                </c:pt>
                <c:pt idx="117">
                  <c:v>2025M10</c:v>
                </c:pt>
                <c:pt idx="118">
                  <c:v>2025M11</c:v>
                </c:pt>
                <c:pt idx="119">
                  <c:v>2025M12</c:v>
                </c:pt>
                <c:pt idx="120">
                  <c:v>2026M01</c:v>
                </c:pt>
                <c:pt idx="121">
                  <c:v>2026M02</c:v>
                </c:pt>
                <c:pt idx="122">
                  <c:v>2026M03</c:v>
                </c:pt>
                <c:pt idx="123">
                  <c:v>2026M04</c:v>
                </c:pt>
                <c:pt idx="124">
                  <c:v>2026M05</c:v>
                </c:pt>
              </c:strCache>
            </c:strRef>
          </c:cat>
          <c:val>
            <c:numRef>
              <c:f>'Chart 16'!$T$3:$T$127</c:f>
              <c:numCache>
                <c:formatCode>0</c:formatCode>
                <c:ptCount val="125"/>
                <c:pt idx="0">
                  <c:v>75.988121032714844</c:v>
                </c:pt>
                <c:pt idx="1">
                  <c:v>81.589561462402344</c:v>
                </c:pt>
                <c:pt idx="2">
                  <c:v>75.631240844726563</c:v>
                </c:pt>
                <c:pt idx="3">
                  <c:v>79.500137329101563</c:v>
                </c:pt>
                <c:pt idx="4">
                  <c:v>77.860099792480469</c:v>
                </c:pt>
                <c:pt idx="5">
                  <c:v>85.765975952148438</c:v>
                </c:pt>
                <c:pt idx="6">
                  <c:v>79.017814636230469</c:v>
                </c:pt>
                <c:pt idx="7">
                  <c:v>84.177108764648438</c:v>
                </c:pt>
                <c:pt idx="8">
                  <c:v>82.433021545410156</c:v>
                </c:pt>
                <c:pt idx="9">
                  <c:v>78.092247009277344</c:v>
                </c:pt>
                <c:pt idx="10">
                  <c:v>81.981704711914063</c:v>
                </c:pt>
                <c:pt idx="11">
                  <c:v>82.343345642089844</c:v>
                </c:pt>
                <c:pt idx="12">
                  <c:v>84.496620178222656</c:v>
                </c:pt>
                <c:pt idx="13">
                  <c:v>86.874786376953125</c:v>
                </c:pt>
                <c:pt idx="14">
                  <c:v>86.002578735351563</c:v>
                </c:pt>
                <c:pt idx="15">
                  <c:v>82.169776916503906</c:v>
                </c:pt>
                <c:pt idx="16">
                  <c:v>88.172409057617188</c:v>
                </c:pt>
                <c:pt idx="17">
                  <c:v>90.970001220703125</c:v>
                </c:pt>
                <c:pt idx="18">
                  <c:v>88.514396667480469</c:v>
                </c:pt>
                <c:pt idx="19">
                  <c:v>92.803207397460938</c:v>
                </c:pt>
                <c:pt idx="20">
                  <c:v>91.609962463378906</c:v>
                </c:pt>
                <c:pt idx="21">
                  <c:v>90.761917114257813</c:v>
                </c:pt>
                <c:pt idx="22">
                  <c:v>95.257606506347656</c:v>
                </c:pt>
                <c:pt idx="23">
                  <c:v>92.996726989746094</c:v>
                </c:pt>
                <c:pt idx="24">
                  <c:v>101.80229187011719</c:v>
                </c:pt>
                <c:pt idx="25">
                  <c:v>98.017433166503906</c:v>
                </c:pt>
                <c:pt idx="26">
                  <c:v>95.233131408691406</c:v>
                </c:pt>
                <c:pt idx="27">
                  <c:v>97.499961853027344</c:v>
                </c:pt>
                <c:pt idx="28">
                  <c:v>98.4488525390625</c:v>
                </c:pt>
                <c:pt idx="29">
                  <c:v>100</c:v>
                </c:pt>
                <c:pt idx="30">
                  <c:v>101.25688934326172</c:v>
                </c:pt>
                <c:pt idx="31">
                  <c:v>101.12993621826172</c:v>
                </c:pt>
                <c:pt idx="32">
                  <c:v>95.632675170898438</c:v>
                </c:pt>
                <c:pt idx="33">
                  <c:v>101.83578491210938</c:v>
                </c:pt>
                <c:pt idx="34">
                  <c:v>97.771842956542969</c:v>
                </c:pt>
                <c:pt idx="35">
                  <c:v>90.902603149414063</c:v>
                </c:pt>
                <c:pt idx="36">
                  <c:v>100.87001800537109</c:v>
                </c:pt>
                <c:pt idx="37">
                  <c:v>94.766624450683594</c:v>
                </c:pt>
                <c:pt idx="38">
                  <c:v>91.966697692871094</c:v>
                </c:pt>
                <c:pt idx="39">
                  <c:v>96.940788269042969</c:v>
                </c:pt>
                <c:pt idx="40">
                  <c:v>96.944656372070313</c:v>
                </c:pt>
                <c:pt idx="41">
                  <c:v>93.816009521484375</c:v>
                </c:pt>
                <c:pt idx="42">
                  <c:v>100.50450134277344</c:v>
                </c:pt>
                <c:pt idx="43">
                  <c:v>95.228889465332031</c:v>
                </c:pt>
                <c:pt idx="44">
                  <c:v>93.760955810546875</c:v>
                </c:pt>
                <c:pt idx="45">
                  <c:v>96.769325256347656</c:v>
                </c:pt>
                <c:pt idx="46">
                  <c:v>92.630783081054688</c:v>
                </c:pt>
                <c:pt idx="47">
                  <c:v>93.083450317382813</c:v>
                </c:pt>
                <c:pt idx="48">
                  <c:v>96.546989440917969</c:v>
                </c:pt>
                <c:pt idx="49">
                  <c:v>93.673965454101563</c:v>
                </c:pt>
                <c:pt idx="50">
                  <c:v>84.918624877929688</c:v>
                </c:pt>
                <c:pt idx="51">
                  <c:v>75.085960388183594</c:v>
                </c:pt>
                <c:pt idx="52">
                  <c:v>71.007644653320313</c:v>
                </c:pt>
                <c:pt idx="53">
                  <c:v>85.023643493652344</c:v>
                </c:pt>
                <c:pt idx="54">
                  <c:v>89.60052490234375</c:v>
                </c:pt>
                <c:pt idx="55">
                  <c:v>89.370361328125</c:v>
                </c:pt>
                <c:pt idx="56">
                  <c:v>95.073112487792969</c:v>
                </c:pt>
                <c:pt idx="57">
                  <c:v>93.204254150390625</c:v>
                </c:pt>
                <c:pt idx="58">
                  <c:v>96.365699768066406</c:v>
                </c:pt>
                <c:pt idx="59">
                  <c:v>100.94955444335938</c:v>
                </c:pt>
                <c:pt idx="60">
                  <c:v>100.00474548339844</c:v>
                </c:pt>
                <c:pt idx="61">
                  <c:v>102.89944458007813</c:v>
                </c:pt>
                <c:pt idx="62">
                  <c:v>109.89471435546875</c:v>
                </c:pt>
                <c:pt idx="63">
                  <c:v>109.41660308837891</c:v>
                </c:pt>
                <c:pt idx="64">
                  <c:v>106.77461242675781</c:v>
                </c:pt>
                <c:pt idx="65">
                  <c:v>117.27058410644531</c:v>
                </c:pt>
                <c:pt idx="66">
                  <c:v>112.17115783691406</c:v>
                </c:pt>
                <c:pt idx="67">
                  <c:v>113.17516326904297</c:v>
                </c:pt>
                <c:pt idx="68">
                  <c:v>115.91289520263672</c:v>
                </c:pt>
                <c:pt idx="69">
                  <c:v>112.99665832519531</c:v>
                </c:pt>
                <c:pt idx="70">
                  <c:v>121.2794189453125</c:v>
                </c:pt>
                <c:pt idx="71">
                  <c:v>124.13894653320313</c:v>
                </c:pt>
                <c:pt idx="72">
                  <c:v>125.14221954345703</c:v>
                </c:pt>
                <c:pt idx="73">
                  <c:v>125.00344085693359</c:v>
                </c:pt>
                <c:pt idx="74">
                  <c:v>133.42755126953125</c:v>
                </c:pt>
                <c:pt idx="75">
                  <c:v>128.61181640625</c:v>
                </c:pt>
                <c:pt idx="76">
                  <c:v>132.90116882324219</c:v>
                </c:pt>
                <c:pt idx="77">
                  <c:v>138.8367919921875</c:v>
                </c:pt>
                <c:pt idx="78">
                  <c:v>131.06459045410156</c:v>
                </c:pt>
                <c:pt idx="79">
                  <c:v>137.01164245605469</c:v>
                </c:pt>
                <c:pt idx="80">
                  <c:v>132.33161926269531</c:v>
                </c:pt>
                <c:pt idx="81">
                  <c:v>125.01407623291016</c:v>
                </c:pt>
                <c:pt idx="82">
                  <c:v>127.71455383300781</c:v>
                </c:pt>
                <c:pt idx="83">
                  <c:v>126.75274658203125</c:v>
                </c:pt>
                <c:pt idx="84">
                  <c:v>127.64430999755859</c:v>
                </c:pt>
                <c:pt idx="85">
                  <c:v>125.991455078125</c:v>
                </c:pt>
                <c:pt idx="86">
                  <c:v>128.08973693847656</c:v>
                </c:pt>
                <c:pt idx="87">
                  <c:v>119.4384765625</c:v>
                </c:pt>
                <c:pt idx="88">
                  <c:v>126.92488098144531</c:v>
                </c:pt>
                <c:pt idx="89">
                  <c:v>127.20848846435547</c:v>
                </c:pt>
                <c:pt idx="90">
                  <c:v>122.73214721679688</c:v>
                </c:pt>
                <c:pt idx="91">
                  <c:v>125.66271209716797</c:v>
                </c:pt>
                <c:pt idx="92">
                  <c:v>121.30980682373047</c:v>
                </c:pt>
                <c:pt idx="93">
                  <c:v>124.87446594238281</c:v>
                </c:pt>
                <c:pt idx="94">
                  <c:v>124.01270294189453</c:v>
                </c:pt>
                <c:pt idx="95">
                  <c:v>119.07497406005859</c:v>
                </c:pt>
                <c:pt idx="96">
                  <c:v>124.87000274658203</c:v>
                </c:pt>
                <c:pt idx="97">
                  <c:v>125.08857727050781</c:v>
                </c:pt>
                <c:pt idx="98">
                  <c:v>118.95658874511719</c:v>
                </c:pt>
                <c:pt idx="99">
                  <c:v>127.11510467529297</c:v>
                </c:pt>
                <c:pt idx="100">
                  <c:v>125.15724945068359</c:v>
                </c:pt>
                <c:pt idx="101">
                  <c:v>123.62110137939453</c:v>
                </c:pt>
                <c:pt idx="102">
                  <c:v>131.03947448730469</c:v>
                </c:pt>
                <c:pt idx="103">
                  <c:v>128.09762573242188</c:v>
                </c:pt>
                <c:pt idx="104">
                  <c:v>127.86318969726563</c:v>
                </c:pt>
                <c:pt idx="105">
                  <c:v>132.41606140136719</c:v>
                </c:pt>
                <c:pt idx="106">
                  <c:v>125.58687591552734</c:v>
                </c:pt>
                <c:pt idx="107">
                  <c:v>125.05022430419922</c:v>
                </c:pt>
                <c:pt idx="108">
                  <c:v>129.12774658203125</c:v>
                </c:pt>
                <c:pt idx="109">
                  <c:v>129.67381286621094</c:v>
                </c:pt>
                <c:pt idx="110">
                  <c:v>132.35952758789063</c:v>
                </c:pt>
                <c:pt idx="111">
                  <c:v>135.56106567382813</c:v>
                </c:pt>
                <c:pt idx="112">
                  <c:v>132.27348327636719</c:v>
                </c:pt>
                <c:pt idx="113">
                  <c:v>135.69691467285156</c:v>
                </c:pt>
                <c:pt idx="114">
                  <c:v>142.30804443359375</c:v>
                </c:pt>
                <c:pt idx="115">
                  <c:v>131.55290222167969</c:v>
                </c:pt>
                <c:pt idx="116">
                  <c:v>142.28228759765625</c:v>
                </c:pt>
                <c:pt idx="117">
                  <c:v>142.24476623535156</c:v>
                </c:pt>
                <c:pt idx="118">
                  <c:v>135.60833740234375</c:v>
                </c:pt>
                <c:pt idx="119">
                  <c:v>142.9169921875</c:v>
                </c:pt>
                <c:pt idx="120">
                  <c:v>141.53742980957031</c:v>
                </c:pt>
                <c:pt idx="121">
                  <c:v>144.451416015625</c:v>
                </c:pt>
                <c:pt idx="122">
                  <c:v>151.55012512207031</c:v>
                </c:pt>
                <c:pt idx="123">
                  <c:v>156.69081115722656</c:v>
                </c:pt>
                <c:pt idx="124">
                  <c:v>151.56541442871094</c:v>
                </c:pt>
              </c:numCache>
            </c:numRef>
          </c:val>
          <c:smooth val="0"/>
          <c:extLst>
            <c:ext xmlns:c16="http://schemas.microsoft.com/office/drawing/2014/chart" uri="{C3380CC4-5D6E-409C-BE32-E72D297353CC}">
              <c16:uniqueId val="{00000001-CAB2-4B7D-8461-4F1AB42FF974}"/>
            </c:ext>
          </c:extLst>
        </c:ser>
        <c:ser>
          <c:idx val="1"/>
          <c:order val="2"/>
          <c:tx>
            <c:strRef>
              <c:f>'Chart 16'!$V$2</c:f>
              <c:strCache>
                <c:ptCount val="1"/>
                <c:pt idx="0">
                  <c:v>Trade through "connecting" economies</c:v>
                </c:pt>
              </c:strCache>
            </c:strRef>
          </c:tx>
          <c:spPr>
            <a:ln w="19050" cap="rnd">
              <a:solidFill>
                <a:srgbClr val="00B050"/>
              </a:solidFill>
              <a:round/>
            </a:ln>
            <a:effectLst/>
          </c:spPr>
          <c:marker>
            <c:symbol val="none"/>
          </c:marker>
          <c:cat>
            <c:strRef>
              <c:f>'Chart 16'!$S$3:$S$127</c:f>
              <c:strCache>
                <c:ptCount val="125"/>
                <c:pt idx="0">
                  <c:v>2016M01</c:v>
                </c:pt>
                <c:pt idx="1">
                  <c:v>2016M02</c:v>
                </c:pt>
                <c:pt idx="2">
                  <c:v>2016M03</c:v>
                </c:pt>
                <c:pt idx="3">
                  <c:v>2016M04</c:v>
                </c:pt>
                <c:pt idx="4">
                  <c:v>2016M05</c:v>
                </c:pt>
                <c:pt idx="5">
                  <c:v>2016M06</c:v>
                </c:pt>
                <c:pt idx="6">
                  <c:v>2016M07</c:v>
                </c:pt>
                <c:pt idx="7">
                  <c:v>2016M08</c:v>
                </c:pt>
                <c:pt idx="8">
                  <c:v>2016M09</c:v>
                </c:pt>
                <c:pt idx="9">
                  <c:v>2016M10</c:v>
                </c:pt>
                <c:pt idx="10">
                  <c:v>2016M11</c:v>
                </c:pt>
                <c:pt idx="11">
                  <c:v>2016M12</c:v>
                </c:pt>
                <c:pt idx="12">
                  <c:v>2017M01</c:v>
                </c:pt>
                <c:pt idx="13">
                  <c:v>2017M02</c:v>
                </c:pt>
                <c:pt idx="14">
                  <c:v>2017M03</c:v>
                </c:pt>
                <c:pt idx="15">
                  <c:v>2017M04</c:v>
                </c:pt>
                <c:pt idx="16">
                  <c:v>2017M05</c:v>
                </c:pt>
                <c:pt idx="17">
                  <c:v>2017M06</c:v>
                </c:pt>
                <c:pt idx="18">
                  <c:v>2017M07</c:v>
                </c:pt>
                <c:pt idx="19">
                  <c:v>2017M08</c:v>
                </c:pt>
                <c:pt idx="20">
                  <c:v>2017M09</c:v>
                </c:pt>
                <c:pt idx="21">
                  <c:v>2017M10</c:v>
                </c:pt>
                <c:pt idx="22">
                  <c:v>2017M11</c:v>
                </c:pt>
                <c:pt idx="23">
                  <c:v>2017M12</c:v>
                </c:pt>
                <c:pt idx="24">
                  <c:v>2018M01</c:v>
                </c:pt>
                <c:pt idx="25">
                  <c:v>2018M02</c:v>
                </c:pt>
                <c:pt idx="26">
                  <c:v>2018M03</c:v>
                </c:pt>
                <c:pt idx="27">
                  <c:v>2018M04</c:v>
                </c:pt>
                <c:pt idx="28">
                  <c:v>2018M05</c:v>
                </c:pt>
                <c:pt idx="29">
                  <c:v>2018M06</c:v>
                </c:pt>
                <c:pt idx="30">
                  <c:v>2018M07</c:v>
                </c:pt>
                <c:pt idx="31">
                  <c:v>2018M08</c:v>
                </c:pt>
                <c:pt idx="32">
                  <c:v>2018M09</c:v>
                </c:pt>
                <c:pt idx="33">
                  <c:v>2018M10</c:v>
                </c:pt>
                <c:pt idx="34">
                  <c:v>2018M11</c:v>
                </c:pt>
                <c:pt idx="35">
                  <c:v>2018M12</c:v>
                </c:pt>
                <c:pt idx="36">
                  <c:v>2019M01</c:v>
                </c:pt>
                <c:pt idx="37">
                  <c:v>2019M02</c:v>
                </c:pt>
                <c:pt idx="38">
                  <c:v>2019M03</c:v>
                </c:pt>
                <c:pt idx="39">
                  <c:v>2019M04</c:v>
                </c:pt>
                <c:pt idx="40">
                  <c:v>2019M05</c:v>
                </c:pt>
                <c:pt idx="41">
                  <c:v>2019M06</c:v>
                </c:pt>
                <c:pt idx="42">
                  <c:v>2019M07</c:v>
                </c:pt>
                <c:pt idx="43">
                  <c:v>2019M08</c:v>
                </c:pt>
                <c:pt idx="44">
                  <c:v>2019M09</c:v>
                </c:pt>
                <c:pt idx="45">
                  <c:v>2019M10</c:v>
                </c:pt>
                <c:pt idx="46">
                  <c:v>2019M11</c:v>
                </c:pt>
                <c:pt idx="47">
                  <c:v>2019M12</c:v>
                </c:pt>
                <c:pt idx="48">
                  <c:v>2020M01</c:v>
                </c:pt>
                <c:pt idx="49">
                  <c:v>2020M02</c:v>
                </c:pt>
                <c:pt idx="50">
                  <c:v>2020M03</c:v>
                </c:pt>
                <c:pt idx="51">
                  <c:v>2020M04</c:v>
                </c:pt>
                <c:pt idx="52">
                  <c:v>2020M05</c:v>
                </c:pt>
                <c:pt idx="53">
                  <c:v>2020M06</c:v>
                </c:pt>
                <c:pt idx="54">
                  <c:v>2020M07</c:v>
                </c:pt>
                <c:pt idx="55">
                  <c:v>2020M08</c:v>
                </c:pt>
                <c:pt idx="56">
                  <c:v>2020M09</c:v>
                </c:pt>
                <c:pt idx="57">
                  <c:v>2020M10</c:v>
                </c:pt>
                <c:pt idx="58">
                  <c:v>2020M11</c:v>
                </c:pt>
                <c:pt idx="59">
                  <c:v>2020M12</c:v>
                </c:pt>
                <c:pt idx="60">
                  <c:v>2021M01</c:v>
                </c:pt>
                <c:pt idx="61">
                  <c:v>2021M02</c:v>
                </c:pt>
                <c:pt idx="62">
                  <c:v>2021M03</c:v>
                </c:pt>
                <c:pt idx="63">
                  <c:v>2021M04</c:v>
                </c:pt>
                <c:pt idx="64">
                  <c:v>2021M05</c:v>
                </c:pt>
                <c:pt idx="65">
                  <c:v>2021M06</c:v>
                </c:pt>
                <c:pt idx="66">
                  <c:v>2021M07</c:v>
                </c:pt>
                <c:pt idx="67">
                  <c:v>2021M08</c:v>
                </c:pt>
                <c:pt idx="68">
                  <c:v>2021M09</c:v>
                </c:pt>
                <c:pt idx="69">
                  <c:v>2021M10</c:v>
                </c:pt>
                <c:pt idx="70">
                  <c:v>2021M11</c:v>
                </c:pt>
                <c:pt idx="71">
                  <c:v>2021M12</c:v>
                </c:pt>
                <c:pt idx="72">
                  <c:v>2022M01</c:v>
                </c:pt>
                <c:pt idx="73">
                  <c:v>2022M02</c:v>
                </c:pt>
                <c:pt idx="74">
                  <c:v>2022M03</c:v>
                </c:pt>
                <c:pt idx="75">
                  <c:v>2022M04</c:v>
                </c:pt>
                <c:pt idx="76">
                  <c:v>2022M05</c:v>
                </c:pt>
                <c:pt idx="77">
                  <c:v>2022M06</c:v>
                </c:pt>
                <c:pt idx="78">
                  <c:v>2022M07</c:v>
                </c:pt>
                <c:pt idx="79">
                  <c:v>2022M08</c:v>
                </c:pt>
                <c:pt idx="80">
                  <c:v>2022M09</c:v>
                </c:pt>
                <c:pt idx="81">
                  <c:v>2022M10</c:v>
                </c:pt>
                <c:pt idx="82">
                  <c:v>2022M11</c:v>
                </c:pt>
                <c:pt idx="83">
                  <c:v>2022M12</c:v>
                </c:pt>
                <c:pt idx="84">
                  <c:v>2023M01</c:v>
                </c:pt>
                <c:pt idx="85">
                  <c:v>2023M02</c:v>
                </c:pt>
                <c:pt idx="86">
                  <c:v>2023M03</c:v>
                </c:pt>
                <c:pt idx="87">
                  <c:v>2023M04</c:v>
                </c:pt>
                <c:pt idx="88">
                  <c:v>2023M05</c:v>
                </c:pt>
                <c:pt idx="89">
                  <c:v>2023M06</c:v>
                </c:pt>
                <c:pt idx="90">
                  <c:v>2023M07</c:v>
                </c:pt>
                <c:pt idx="91">
                  <c:v>2023M08</c:v>
                </c:pt>
                <c:pt idx="92">
                  <c:v>2023M09</c:v>
                </c:pt>
                <c:pt idx="93">
                  <c:v>2023M10</c:v>
                </c:pt>
                <c:pt idx="94">
                  <c:v>2023M11</c:v>
                </c:pt>
                <c:pt idx="95">
                  <c:v>2023M12</c:v>
                </c:pt>
                <c:pt idx="96">
                  <c:v>2024M01</c:v>
                </c:pt>
                <c:pt idx="97">
                  <c:v>2024M02</c:v>
                </c:pt>
                <c:pt idx="98">
                  <c:v>2024M03</c:v>
                </c:pt>
                <c:pt idx="99">
                  <c:v>2024M04</c:v>
                </c:pt>
                <c:pt idx="100">
                  <c:v>2024M05</c:v>
                </c:pt>
                <c:pt idx="101">
                  <c:v>2024M06</c:v>
                </c:pt>
                <c:pt idx="102">
                  <c:v>2024M07</c:v>
                </c:pt>
                <c:pt idx="103">
                  <c:v>2024M08</c:v>
                </c:pt>
                <c:pt idx="104">
                  <c:v>2024M09</c:v>
                </c:pt>
                <c:pt idx="105">
                  <c:v>2024M10</c:v>
                </c:pt>
                <c:pt idx="106">
                  <c:v>2024M11</c:v>
                </c:pt>
                <c:pt idx="107">
                  <c:v>2024M12</c:v>
                </c:pt>
                <c:pt idx="108">
                  <c:v>2025M01</c:v>
                </c:pt>
                <c:pt idx="109">
                  <c:v>2025M02</c:v>
                </c:pt>
                <c:pt idx="110">
                  <c:v>2025M03</c:v>
                </c:pt>
                <c:pt idx="111">
                  <c:v>2025M04</c:v>
                </c:pt>
                <c:pt idx="112">
                  <c:v>2025M05</c:v>
                </c:pt>
                <c:pt idx="113">
                  <c:v>2025M06</c:v>
                </c:pt>
                <c:pt idx="114">
                  <c:v>2025M07</c:v>
                </c:pt>
                <c:pt idx="115">
                  <c:v>2025M08</c:v>
                </c:pt>
                <c:pt idx="116">
                  <c:v>2025M09</c:v>
                </c:pt>
                <c:pt idx="117">
                  <c:v>2025M10</c:v>
                </c:pt>
                <c:pt idx="118">
                  <c:v>2025M11</c:v>
                </c:pt>
                <c:pt idx="119">
                  <c:v>2025M12</c:v>
                </c:pt>
                <c:pt idx="120">
                  <c:v>2026M01</c:v>
                </c:pt>
                <c:pt idx="121">
                  <c:v>2026M02</c:v>
                </c:pt>
                <c:pt idx="122">
                  <c:v>2026M03</c:v>
                </c:pt>
                <c:pt idx="123">
                  <c:v>2026M04</c:v>
                </c:pt>
                <c:pt idx="124">
                  <c:v>2026M05</c:v>
                </c:pt>
              </c:strCache>
            </c:strRef>
          </c:cat>
          <c:val>
            <c:numRef>
              <c:f>'Chart 16'!$V$3:$V$127</c:f>
              <c:numCache>
                <c:formatCode>0</c:formatCode>
                <c:ptCount val="125"/>
                <c:pt idx="0">
                  <c:v>80.042015075683594</c:v>
                </c:pt>
                <c:pt idx="1">
                  <c:v>87.0965576171875</c:v>
                </c:pt>
                <c:pt idx="2">
                  <c:v>75.200714111328125</c:v>
                </c:pt>
                <c:pt idx="3">
                  <c:v>82.740028381347656</c:v>
                </c:pt>
                <c:pt idx="4">
                  <c:v>76.409927368164063</c:v>
                </c:pt>
                <c:pt idx="5">
                  <c:v>86.544029235839844</c:v>
                </c:pt>
                <c:pt idx="6">
                  <c:v>79.638679504394531</c:v>
                </c:pt>
                <c:pt idx="7">
                  <c:v>82.336334228515625</c:v>
                </c:pt>
                <c:pt idx="8">
                  <c:v>82.755966186523438</c:v>
                </c:pt>
                <c:pt idx="9">
                  <c:v>78.386093139648438</c:v>
                </c:pt>
                <c:pt idx="10">
                  <c:v>85.752944946289063</c:v>
                </c:pt>
                <c:pt idx="11">
                  <c:v>83.793609619140625</c:v>
                </c:pt>
                <c:pt idx="12">
                  <c:v>85.322952270507813</c:v>
                </c:pt>
                <c:pt idx="13">
                  <c:v>87.048011779785156</c:v>
                </c:pt>
                <c:pt idx="14">
                  <c:v>82.813377380371094</c:v>
                </c:pt>
                <c:pt idx="15">
                  <c:v>84.026374816894531</c:v>
                </c:pt>
                <c:pt idx="16">
                  <c:v>85.632041931152344</c:v>
                </c:pt>
                <c:pt idx="17">
                  <c:v>93.697494506835938</c:v>
                </c:pt>
                <c:pt idx="18">
                  <c:v>85.710975646972656</c:v>
                </c:pt>
                <c:pt idx="19">
                  <c:v>88.211166381835938</c:v>
                </c:pt>
                <c:pt idx="20">
                  <c:v>86.132392883300781</c:v>
                </c:pt>
                <c:pt idx="21">
                  <c:v>87.81890869140625</c:v>
                </c:pt>
                <c:pt idx="22">
                  <c:v>92.75628662109375</c:v>
                </c:pt>
                <c:pt idx="23">
                  <c:v>90.2366943359375</c:v>
                </c:pt>
                <c:pt idx="24">
                  <c:v>93.561721801757813</c:v>
                </c:pt>
                <c:pt idx="25">
                  <c:v>94.417770385742188</c:v>
                </c:pt>
                <c:pt idx="26">
                  <c:v>90.446975708007813</c:v>
                </c:pt>
                <c:pt idx="27">
                  <c:v>93.032752990722656</c:v>
                </c:pt>
                <c:pt idx="28">
                  <c:v>92.931190490722656</c:v>
                </c:pt>
                <c:pt idx="29">
                  <c:v>100</c:v>
                </c:pt>
                <c:pt idx="30">
                  <c:v>97.7774658203125</c:v>
                </c:pt>
                <c:pt idx="31">
                  <c:v>100.49197387695313</c:v>
                </c:pt>
                <c:pt idx="32">
                  <c:v>96.123870849609375</c:v>
                </c:pt>
                <c:pt idx="33">
                  <c:v>99.414985656738281</c:v>
                </c:pt>
                <c:pt idx="34">
                  <c:v>99.589927673339844</c:v>
                </c:pt>
                <c:pt idx="35">
                  <c:v>95.482963562011719</c:v>
                </c:pt>
                <c:pt idx="36">
                  <c:v>102.90055847167969</c:v>
                </c:pt>
                <c:pt idx="37">
                  <c:v>104.28261566162109</c:v>
                </c:pt>
                <c:pt idx="38">
                  <c:v>97.415924072265625</c:v>
                </c:pt>
                <c:pt idx="39">
                  <c:v>101.73345947265625</c:v>
                </c:pt>
                <c:pt idx="40">
                  <c:v>101.80628967285156</c:v>
                </c:pt>
                <c:pt idx="41">
                  <c:v>101.68367004394531</c:v>
                </c:pt>
                <c:pt idx="42">
                  <c:v>105.53068542480469</c:v>
                </c:pt>
                <c:pt idx="43">
                  <c:v>104.10164642333984</c:v>
                </c:pt>
                <c:pt idx="44">
                  <c:v>101.37882232666016</c:v>
                </c:pt>
                <c:pt idx="45">
                  <c:v>100.28178405761719</c:v>
                </c:pt>
                <c:pt idx="46">
                  <c:v>100.0985107421875</c:v>
                </c:pt>
                <c:pt idx="47">
                  <c:v>101.971435546875</c:v>
                </c:pt>
                <c:pt idx="48">
                  <c:v>105.85169219970703</c:v>
                </c:pt>
                <c:pt idx="49">
                  <c:v>107.73193359375</c:v>
                </c:pt>
                <c:pt idx="50">
                  <c:v>91.352859497070313</c:v>
                </c:pt>
                <c:pt idx="51">
                  <c:v>65.165359497070313</c:v>
                </c:pt>
                <c:pt idx="52">
                  <c:v>56.021446228027344</c:v>
                </c:pt>
                <c:pt idx="53">
                  <c:v>92.963088989257813</c:v>
                </c:pt>
                <c:pt idx="54">
                  <c:v>104.60529327392578</c:v>
                </c:pt>
                <c:pt idx="55">
                  <c:v>101.65194702148438</c:v>
                </c:pt>
                <c:pt idx="56">
                  <c:v>105.50761413574219</c:v>
                </c:pt>
                <c:pt idx="57">
                  <c:v>106.03214263916016</c:v>
                </c:pt>
                <c:pt idx="58">
                  <c:v>108.65035247802734</c:v>
                </c:pt>
                <c:pt idx="59">
                  <c:v>111.06758880615234</c:v>
                </c:pt>
                <c:pt idx="60">
                  <c:v>110.51090240478516</c:v>
                </c:pt>
                <c:pt idx="61">
                  <c:v>108.44344329833984</c:v>
                </c:pt>
                <c:pt idx="62">
                  <c:v>116.34729766845703</c:v>
                </c:pt>
                <c:pt idx="63">
                  <c:v>115.49169158935547</c:v>
                </c:pt>
                <c:pt idx="64">
                  <c:v>110.05413818359375</c:v>
                </c:pt>
                <c:pt idx="65">
                  <c:v>121.28673553466797</c:v>
                </c:pt>
                <c:pt idx="66">
                  <c:v>121.55567932128906</c:v>
                </c:pt>
                <c:pt idx="67">
                  <c:v>116.87861633300781</c:v>
                </c:pt>
                <c:pt idx="68">
                  <c:v>118.46285247802734</c:v>
                </c:pt>
                <c:pt idx="69">
                  <c:v>118.99317169189453</c:v>
                </c:pt>
                <c:pt idx="70">
                  <c:v>130.883056640625</c:v>
                </c:pt>
                <c:pt idx="71">
                  <c:v>134.19659423828125</c:v>
                </c:pt>
                <c:pt idx="72">
                  <c:v>155.05458068847656</c:v>
                </c:pt>
                <c:pt idx="73">
                  <c:v>154.00247192382813</c:v>
                </c:pt>
                <c:pt idx="74">
                  <c:v>169.53857421875</c:v>
                </c:pt>
                <c:pt idx="75">
                  <c:v>167.46464538574219</c:v>
                </c:pt>
                <c:pt idx="76">
                  <c:v>166.084716796875</c:v>
                </c:pt>
                <c:pt idx="77">
                  <c:v>174.25558471679688</c:v>
                </c:pt>
                <c:pt idx="78">
                  <c:v>170.97691345214844</c:v>
                </c:pt>
                <c:pt idx="79">
                  <c:v>177.80543518066406</c:v>
                </c:pt>
                <c:pt idx="80">
                  <c:v>173.78166198730469</c:v>
                </c:pt>
                <c:pt idx="81">
                  <c:v>164.84527587890625</c:v>
                </c:pt>
                <c:pt idx="82">
                  <c:v>155.90170288085938</c:v>
                </c:pt>
                <c:pt idx="83">
                  <c:v>157.38168334960938</c:v>
                </c:pt>
                <c:pt idx="84">
                  <c:v>160.06011962890625</c:v>
                </c:pt>
                <c:pt idx="85">
                  <c:v>155.17340087890625</c:v>
                </c:pt>
                <c:pt idx="86">
                  <c:v>159.48152160644531</c:v>
                </c:pt>
                <c:pt idx="87">
                  <c:v>157.1197509765625</c:v>
                </c:pt>
                <c:pt idx="88">
                  <c:v>164.81109619140625</c:v>
                </c:pt>
                <c:pt idx="89">
                  <c:v>172.4521484375</c:v>
                </c:pt>
                <c:pt idx="90">
                  <c:v>165.43843078613281</c:v>
                </c:pt>
                <c:pt idx="91">
                  <c:v>170.69322204589844</c:v>
                </c:pt>
                <c:pt idx="92">
                  <c:v>168.91435241699219</c:v>
                </c:pt>
                <c:pt idx="93">
                  <c:v>170.75506591796875</c:v>
                </c:pt>
                <c:pt idx="94">
                  <c:v>169.8712158203125</c:v>
                </c:pt>
                <c:pt idx="95">
                  <c:v>161.72756958007813</c:v>
                </c:pt>
                <c:pt idx="96">
                  <c:v>168.30502319335938</c:v>
                </c:pt>
                <c:pt idx="97">
                  <c:v>176.816650390625</c:v>
                </c:pt>
                <c:pt idx="98">
                  <c:v>167.5830078125</c:v>
                </c:pt>
                <c:pt idx="99">
                  <c:v>180.278564453125</c:v>
                </c:pt>
                <c:pt idx="100">
                  <c:v>178.58110046386719</c:v>
                </c:pt>
                <c:pt idx="101">
                  <c:v>181.24406433105469</c:v>
                </c:pt>
                <c:pt idx="102">
                  <c:v>187.75700378417969</c:v>
                </c:pt>
                <c:pt idx="103">
                  <c:v>187.9249267578125</c:v>
                </c:pt>
                <c:pt idx="104">
                  <c:v>191.83682250976563</c:v>
                </c:pt>
                <c:pt idx="105">
                  <c:v>192.15937805175781</c:v>
                </c:pt>
                <c:pt idx="106">
                  <c:v>185.94386291503906</c:v>
                </c:pt>
                <c:pt idx="107">
                  <c:v>178.44975280761719</c:v>
                </c:pt>
                <c:pt idx="108">
                  <c:v>190.3447265625</c:v>
                </c:pt>
                <c:pt idx="109">
                  <c:v>186.66465759277344</c:v>
                </c:pt>
                <c:pt idx="110">
                  <c:v>193.74526977539063</c:v>
                </c:pt>
                <c:pt idx="111">
                  <c:v>188.86601257324219</c:v>
                </c:pt>
                <c:pt idx="112">
                  <c:v>197.07778930664063</c:v>
                </c:pt>
                <c:pt idx="113">
                  <c:v>206.50296020507813</c:v>
                </c:pt>
                <c:pt idx="114">
                  <c:v>211.63870239257813</c:v>
                </c:pt>
                <c:pt idx="115">
                  <c:v>200.53456115722656</c:v>
                </c:pt>
                <c:pt idx="116">
                  <c:v>205.7354736328125</c:v>
                </c:pt>
                <c:pt idx="117">
                  <c:v>211.9429931640625</c:v>
                </c:pt>
                <c:pt idx="118">
                  <c:v>201.18194580078125</c:v>
                </c:pt>
                <c:pt idx="119">
                  <c:v>216.32192993164063</c:v>
                </c:pt>
                <c:pt idx="120">
                  <c:v>211.73847961425781</c:v>
                </c:pt>
                <c:pt idx="121">
                  <c:v>202.0152587890625</c:v>
                </c:pt>
                <c:pt idx="122">
                  <c:v>219.76727294921875</c:v>
                </c:pt>
                <c:pt idx="123">
                  <c:v>227.77412414550781</c:v>
                </c:pt>
                <c:pt idx="124">
                  <c:v>234.28305053710938</c:v>
                </c:pt>
              </c:numCache>
            </c:numRef>
          </c:val>
          <c:smooth val="0"/>
          <c:extLst>
            <c:ext xmlns:c16="http://schemas.microsoft.com/office/drawing/2014/chart" uri="{C3380CC4-5D6E-409C-BE32-E72D297353CC}">
              <c16:uniqueId val="{00000002-CAB2-4B7D-8461-4F1AB42FF974}"/>
            </c:ext>
          </c:extLst>
        </c:ser>
        <c:dLbls>
          <c:showLegendKey val="0"/>
          <c:showVal val="0"/>
          <c:showCatName val="0"/>
          <c:showSerName val="0"/>
          <c:showPercent val="0"/>
          <c:showBubbleSize val="0"/>
        </c:dLbls>
        <c:marker val="1"/>
        <c:smooth val="0"/>
        <c:axId val="788627656"/>
        <c:axId val="788628016"/>
      </c:lineChart>
      <c:scatterChart>
        <c:scatterStyle val="lineMarker"/>
        <c:varyColors val="0"/>
        <c:ser>
          <c:idx val="14"/>
          <c:order val="3"/>
          <c:tx>
            <c:strRef>
              <c:f>'Chart 16'!$AA$2</c:f>
              <c:strCache>
                <c:ptCount val="1"/>
                <c:pt idx="0">
                  <c:v>Trade tensions</c:v>
                </c:pt>
              </c:strCache>
            </c:strRef>
          </c:tx>
          <c:spPr>
            <a:ln w="19050" cap="rnd">
              <a:solidFill>
                <a:schemeClr val="tx1">
                  <a:lumMod val="75000"/>
                  <a:lumOff val="25000"/>
                </a:schemeClr>
              </a:solidFill>
              <a:prstDash val="lgDashDot"/>
              <a:round/>
            </a:ln>
            <a:effectLst/>
          </c:spPr>
          <c:marker>
            <c:symbol val="none"/>
          </c:marker>
          <c:dPt>
            <c:idx val="1"/>
            <c:marker>
              <c:symbol val="none"/>
            </c:marker>
            <c:bubble3D val="0"/>
            <c:spPr>
              <a:ln w="19050" cap="rnd">
                <a:solidFill>
                  <a:schemeClr val="tx1">
                    <a:lumMod val="75000"/>
                    <a:lumOff val="25000"/>
                  </a:schemeClr>
                </a:solidFill>
                <a:prstDash val="dashDot"/>
                <a:round/>
              </a:ln>
              <a:effectLst/>
            </c:spPr>
            <c:extLst>
              <c:ext xmlns:c16="http://schemas.microsoft.com/office/drawing/2014/chart" uri="{C3380CC4-5D6E-409C-BE32-E72D297353CC}">
                <c16:uniqueId val="{00000004-CAB2-4B7D-8461-4F1AB42FF974}"/>
              </c:ext>
            </c:extLst>
          </c:dPt>
          <c:xVal>
            <c:numRef>
              <c:f>'Chart 16'!$AA$3:$AA$4</c:f>
              <c:numCache>
                <c:formatCode>General</c:formatCode>
                <c:ptCount val="2"/>
                <c:pt idx="0">
                  <c:v>32</c:v>
                </c:pt>
                <c:pt idx="1">
                  <c:v>32</c:v>
                </c:pt>
              </c:numCache>
            </c:numRef>
          </c:xVal>
          <c:yVal>
            <c:numRef>
              <c:f>'Chart 16'!$AB$3:$AB$4</c:f>
              <c:numCache>
                <c:formatCode>General</c:formatCode>
                <c:ptCount val="2"/>
                <c:pt idx="0">
                  <c:v>50</c:v>
                </c:pt>
                <c:pt idx="1">
                  <c:v>200</c:v>
                </c:pt>
              </c:numCache>
            </c:numRef>
          </c:yVal>
          <c:smooth val="0"/>
          <c:extLst>
            <c:ext xmlns:c16="http://schemas.microsoft.com/office/drawing/2014/chart" uri="{C3380CC4-5D6E-409C-BE32-E72D297353CC}">
              <c16:uniqueId val="{00000005-CAB2-4B7D-8461-4F1AB42FF974}"/>
            </c:ext>
          </c:extLst>
        </c:ser>
        <c:ser>
          <c:idx val="15"/>
          <c:order val="4"/>
          <c:tx>
            <c:strRef>
              <c:f>'Chart 16'!$AD$2</c:f>
              <c:strCache>
                <c:ptCount val="1"/>
                <c:pt idx="0">
                  <c:v>War in Ukraine</c:v>
                </c:pt>
              </c:strCache>
            </c:strRef>
          </c:tx>
          <c:spPr>
            <a:ln w="19050" cap="rnd">
              <a:solidFill>
                <a:schemeClr val="tx1">
                  <a:lumMod val="65000"/>
                  <a:lumOff val="35000"/>
                </a:schemeClr>
              </a:solidFill>
              <a:prstDash val="sysDash"/>
              <a:round/>
            </a:ln>
            <a:effectLst/>
          </c:spPr>
          <c:marker>
            <c:symbol val="none"/>
          </c:marker>
          <c:xVal>
            <c:numRef>
              <c:f>'Chart 16'!$AD$3:$AD$4</c:f>
              <c:numCache>
                <c:formatCode>General</c:formatCode>
                <c:ptCount val="2"/>
                <c:pt idx="0">
                  <c:v>75</c:v>
                </c:pt>
                <c:pt idx="1">
                  <c:v>75</c:v>
                </c:pt>
              </c:numCache>
            </c:numRef>
          </c:xVal>
          <c:yVal>
            <c:numRef>
              <c:f>'Chart 16'!$AE$3:$AE$4</c:f>
              <c:numCache>
                <c:formatCode>General</c:formatCode>
                <c:ptCount val="2"/>
                <c:pt idx="0">
                  <c:v>50</c:v>
                </c:pt>
                <c:pt idx="1">
                  <c:v>200</c:v>
                </c:pt>
              </c:numCache>
            </c:numRef>
          </c:yVal>
          <c:smooth val="0"/>
          <c:extLst>
            <c:ext xmlns:c16="http://schemas.microsoft.com/office/drawing/2014/chart" uri="{C3380CC4-5D6E-409C-BE32-E72D297353CC}">
              <c16:uniqueId val="{00000006-CAB2-4B7D-8461-4F1AB42FF974}"/>
            </c:ext>
          </c:extLst>
        </c:ser>
        <c:ser>
          <c:idx val="0"/>
          <c:order val="5"/>
          <c:tx>
            <c:strRef>
              <c:f>'Chart 16'!$AG$2</c:f>
              <c:strCache>
                <c:ptCount val="1"/>
                <c:pt idx="0">
                  <c:v>Trade tensions</c:v>
                </c:pt>
              </c:strCache>
            </c:strRef>
          </c:tx>
          <c:spPr>
            <a:ln w="19050" cap="rnd">
              <a:solidFill>
                <a:schemeClr val="bg2">
                  <a:lumMod val="25000"/>
                </a:schemeClr>
              </a:solidFill>
              <a:prstDash val="dashDot"/>
              <a:round/>
            </a:ln>
            <a:effectLst/>
          </c:spPr>
          <c:marker>
            <c:symbol val="none"/>
          </c:marker>
          <c:xVal>
            <c:numRef>
              <c:f>'Chart 16'!$AG$3:$AG$4</c:f>
              <c:numCache>
                <c:formatCode>General</c:formatCode>
                <c:ptCount val="2"/>
                <c:pt idx="0">
                  <c:v>110</c:v>
                </c:pt>
                <c:pt idx="1">
                  <c:v>110</c:v>
                </c:pt>
              </c:numCache>
            </c:numRef>
          </c:xVal>
          <c:yVal>
            <c:numRef>
              <c:f>'Chart 16'!$AH$3:$AH$4</c:f>
              <c:numCache>
                <c:formatCode>General</c:formatCode>
                <c:ptCount val="2"/>
                <c:pt idx="0">
                  <c:v>50</c:v>
                </c:pt>
                <c:pt idx="1">
                  <c:v>200</c:v>
                </c:pt>
              </c:numCache>
            </c:numRef>
          </c:yVal>
          <c:smooth val="0"/>
          <c:extLst>
            <c:ext xmlns:c16="http://schemas.microsoft.com/office/drawing/2014/chart" uri="{C3380CC4-5D6E-409C-BE32-E72D297353CC}">
              <c16:uniqueId val="{00000007-CAB2-4B7D-8461-4F1AB42FF974}"/>
            </c:ext>
          </c:extLst>
        </c:ser>
        <c:dLbls>
          <c:showLegendKey val="0"/>
          <c:showVal val="0"/>
          <c:showCatName val="0"/>
          <c:showSerName val="0"/>
          <c:showPercent val="0"/>
          <c:showBubbleSize val="0"/>
        </c:dLbls>
        <c:axId val="788627656"/>
        <c:axId val="788628016"/>
      </c:scatterChart>
      <c:catAx>
        <c:axId val="788627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8628016"/>
        <c:crosses val="autoZero"/>
        <c:auto val="1"/>
        <c:lblAlgn val="ctr"/>
        <c:lblOffset val="100"/>
        <c:noMultiLvlLbl val="0"/>
      </c:catAx>
      <c:valAx>
        <c:axId val="788628016"/>
        <c:scaling>
          <c:orientation val="minMax"/>
          <c:max val="240"/>
          <c:min val="4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8627656"/>
        <c:crosses val="autoZero"/>
        <c:crossBetween val="between"/>
      </c:valAx>
      <c:spPr>
        <a:noFill/>
        <a:ln>
          <a:noFill/>
        </a:ln>
        <a:effectLst/>
      </c:spPr>
    </c:plotArea>
    <c:legend>
      <c:legendPos val="b"/>
      <c:legendEntry>
        <c:idx val="5"/>
        <c:delete val="1"/>
      </c:legendEntry>
      <c:layout>
        <c:manualLayout>
          <c:xMode val="edge"/>
          <c:yMode val="edge"/>
          <c:x val="3.6292364197788876E-2"/>
          <c:y val="0.7625234721411327"/>
          <c:w val="0.91769305002014112"/>
          <c:h val="0.221444463730610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17'!$R$2</c:f>
              <c:strCache>
                <c:ptCount val="1"/>
                <c:pt idx="0">
                  <c:v>2026 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17'!$Q$3:$Q$6</c:f>
              <c:strCache>
                <c:ptCount val="4"/>
                <c:pt idx="0">
                  <c:v>Total commercial services</c:v>
                </c:pt>
                <c:pt idx="1">
                  <c:v>Transport</c:v>
                </c:pt>
                <c:pt idx="2">
                  <c:v>Travel</c:v>
                </c:pt>
                <c:pt idx="3">
                  <c:v>Other commercial services</c:v>
                </c:pt>
              </c:strCache>
            </c:strRef>
          </c:cat>
          <c:val>
            <c:numRef>
              <c:f>'Chart 17'!$R$3:$R$6</c:f>
              <c:numCache>
                <c:formatCode>0%</c:formatCode>
                <c:ptCount val="4"/>
                <c:pt idx="0">
                  <c:v>0.1389448705410869</c:v>
                </c:pt>
                <c:pt idx="1">
                  <c:v>9.8757245408911884E-2</c:v>
                </c:pt>
                <c:pt idx="2">
                  <c:v>0.14734987443103287</c:v>
                </c:pt>
                <c:pt idx="3">
                  <c:v>0.14487121601836214</c:v>
                </c:pt>
              </c:numCache>
            </c:numRef>
          </c:val>
          <c:extLst>
            <c:ext xmlns:c16="http://schemas.microsoft.com/office/drawing/2014/chart" uri="{C3380CC4-5D6E-409C-BE32-E72D297353CC}">
              <c16:uniqueId val="{00000000-87D5-4654-BCD2-9F5E168B80B0}"/>
            </c:ext>
          </c:extLst>
        </c:ser>
        <c:ser>
          <c:idx val="1"/>
          <c:order val="1"/>
          <c:tx>
            <c:strRef>
              <c:f>'Chart 17'!$S$2</c:f>
              <c:strCache>
                <c:ptCount val="1"/>
                <c:pt idx="0">
                  <c:v>2026Q2</c:v>
                </c:pt>
              </c:strCache>
            </c:strRef>
          </c:tx>
          <c:spPr>
            <a:pattFill prst="wdUpDiag">
              <a:fgClr>
                <a:schemeClr val="accent1"/>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17'!$Q$3:$Q$6</c:f>
              <c:strCache>
                <c:ptCount val="4"/>
                <c:pt idx="0">
                  <c:v>Total commercial services</c:v>
                </c:pt>
                <c:pt idx="1">
                  <c:v>Transport</c:v>
                </c:pt>
                <c:pt idx="2">
                  <c:v>Travel</c:v>
                </c:pt>
                <c:pt idx="3">
                  <c:v>Other commercial services</c:v>
                </c:pt>
              </c:strCache>
            </c:strRef>
          </c:cat>
          <c:val>
            <c:numRef>
              <c:f>'Chart 17'!$S$3:$S$6</c:f>
              <c:numCache>
                <c:formatCode>0%</c:formatCode>
                <c:ptCount val="4"/>
                <c:pt idx="0">
                  <c:v>9.7728576077221144E-2</c:v>
                </c:pt>
                <c:pt idx="1">
                  <c:v>0.14623570945400116</c:v>
                </c:pt>
                <c:pt idx="2">
                  <c:v>4.5390450774062369E-2</c:v>
                </c:pt>
                <c:pt idx="3">
                  <c:v>0.10106990142664127</c:v>
                </c:pt>
              </c:numCache>
            </c:numRef>
          </c:val>
          <c:extLst>
            <c:ext xmlns:c16="http://schemas.microsoft.com/office/drawing/2014/chart" uri="{C3380CC4-5D6E-409C-BE32-E72D297353CC}">
              <c16:uniqueId val="{00000001-87D5-4654-BCD2-9F5E168B80B0}"/>
            </c:ext>
          </c:extLst>
        </c:ser>
        <c:dLbls>
          <c:showLegendKey val="0"/>
          <c:showVal val="0"/>
          <c:showCatName val="0"/>
          <c:showSerName val="0"/>
          <c:showPercent val="0"/>
          <c:showBubbleSize val="0"/>
        </c:dLbls>
        <c:gapWidth val="219"/>
        <c:axId val="1289382552"/>
        <c:axId val="1297758216"/>
      </c:barChart>
      <c:catAx>
        <c:axId val="1289382552"/>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accent1"/>
                </a:solidFill>
                <a:latin typeface="+mn-lt"/>
                <a:ea typeface="+mn-ea"/>
                <a:cs typeface="+mn-cs"/>
              </a:defRPr>
            </a:pPr>
            <a:endParaRPr lang="en-US"/>
          </a:p>
        </c:txPr>
        <c:crossAx val="1297758216"/>
        <c:crosses val="autoZero"/>
        <c:auto val="1"/>
        <c:lblAlgn val="ctr"/>
        <c:lblOffset val="100"/>
        <c:noMultiLvlLbl val="0"/>
      </c:catAx>
      <c:valAx>
        <c:axId val="1297758216"/>
        <c:scaling>
          <c:orientation val="minMax"/>
          <c:max val="0.25"/>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bg1">
                    <a:lumMod val="50000"/>
                  </a:schemeClr>
                </a:solidFill>
                <a:latin typeface="+mn-lt"/>
                <a:ea typeface="+mn-ea"/>
                <a:cs typeface="+mn-cs"/>
              </a:defRPr>
            </a:pPr>
            <a:endParaRPr lang="en-US"/>
          </a:p>
        </c:txPr>
        <c:crossAx val="1289382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94290777755344"/>
          <c:y val="6.1295794617312709E-2"/>
          <c:w val="0.80975400488732008"/>
          <c:h val="0.7476570624202700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18'!$O$3:$O$6</c:f>
              <c:strCache>
                <c:ptCount val="4"/>
                <c:pt idx="0">
                  <c:v>Jebel Ali, 
United Arab Emirates</c:v>
                </c:pt>
                <c:pt idx="1">
                  <c:v>Salalah, 
Oman</c:v>
                </c:pt>
                <c:pt idx="2">
                  <c:v>Sohar, 
Oman</c:v>
                </c:pt>
                <c:pt idx="3">
                  <c:v>Jeddah (South Container Terminal), 
Kingdom of Saudi Arabia</c:v>
                </c:pt>
              </c:strCache>
            </c:strRef>
          </c:cat>
          <c:val>
            <c:numRef>
              <c:f>'Chart 18'!$P$3:$P$6</c:f>
              <c:numCache>
                <c:formatCode>0%</c:formatCode>
                <c:ptCount val="4"/>
                <c:pt idx="0">
                  <c:v>-0.59544635966040649</c:v>
                </c:pt>
                <c:pt idx="1">
                  <c:v>0.14772709924885863</c:v>
                </c:pt>
                <c:pt idx="2">
                  <c:v>0.40294072244519907</c:v>
                </c:pt>
                <c:pt idx="3">
                  <c:v>0.79</c:v>
                </c:pt>
              </c:numCache>
            </c:numRef>
          </c:val>
          <c:extLst>
            <c:ext xmlns:c16="http://schemas.microsoft.com/office/drawing/2014/chart" uri="{C3380CC4-5D6E-409C-BE32-E72D297353CC}">
              <c16:uniqueId val="{00000000-0E1F-46C7-A7E5-4058E16E169C}"/>
            </c:ext>
          </c:extLst>
        </c:ser>
        <c:dLbls>
          <c:showLegendKey val="0"/>
          <c:showVal val="0"/>
          <c:showCatName val="0"/>
          <c:showSerName val="0"/>
          <c:showPercent val="0"/>
          <c:showBubbleSize val="0"/>
        </c:dLbls>
        <c:gapWidth val="150"/>
        <c:axId val="626788656"/>
        <c:axId val="622443184"/>
      </c:barChart>
      <c:catAx>
        <c:axId val="6267886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622443184"/>
        <c:crosses val="autoZero"/>
        <c:auto val="1"/>
        <c:lblAlgn val="ctr"/>
        <c:lblOffset val="100"/>
        <c:noMultiLvlLbl val="0"/>
      </c:catAx>
      <c:valAx>
        <c:axId val="622443184"/>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62678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792038785374319"/>
          <c:y val="4.7361485094111672E-2"/>
          <c:w val="0.53981281290530114"/>
          <c:h val="0.82693425177221647"/>
        </c:manualLayout>
      </c:layout>
      <c:barChart>
        <c:barDir val="bar"/>
        <c:grouping val="clustered"/>
        <c:varyColors val="0"/>
        <c:ser>
          <c:idx val="1"/>
          <c:order val="0"/>
          <c:tx>
            <c:strRef>
              <c:f>'Chart 19'!$U$2</c:f>
              <c:strCache>
                <c:ptCount val="1"/>
                <c:pt idx="0">
                  <c:v>2026Q2</c:v>
                </c:pt>
              </c:strCache>
            </c:strRef>
          </c:tx>
          <c:spPr>
            <a:pattFill prst="wdUpDiag">
              <a:fgClr>
                <a:schemeClr val="accent1"/>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19'!$S$3:$S$10</c:f>
              <c:strCache>
                <c:ptCount val="8"/>
                <c:pt idx="0">
                  <c:v>Construction</c:v>
                </c:pt>
                <c:pt idx="1">
                  <c:v>Personal, cultural and recreational services</c:v>
                </c:pt>
                <c:pt idx="2">
                  <c:v>Insurance and pension services</c:v>
                </c:pt>
                <c:pt idx="3">
                  <c:v>Charges for the use of intellectual property, n.i.e</c:v>
                </c:pt>
                <c:pt idx="4">
                  <c:v>Financial services</c:v>
                </c:pt>
                <c:pt idx="5">
                  <c:v>Computer services</c:v>
                </c:pt>
                <c:pt idx="6">
                  <c:v>Other business services</c:v>
                </c:pt>
                <c:pt idx="7">
                  <c:v>Other commercial services, of which:</c:v>
                </c:pt>
              </c:strCache>
            </c:strRef>
          </c:cat>
          <c:val>
            <c:numRef>
              <c:f>'Chart 19'!$U$3:$U$10</c:f>
              <c:numCache>
                <c:formatCode>0%</c:formatCode>
                <c:ptCount val="8"/>
                <c:pt idx="0">
                  <c:v>-1.5583393238285625E-2</c:v>
                </c:pt>
                <c:pt idx="1">
                  <c:v>7.0674327626698272E-2</c:v>
                </c:pt>
                <c:pt idx="2">
                  <c:v>0.115648634329184</c:v>
                </c:pt>
                <c:pt idx="3">
                  <c:v>0.10782103663356715</c:v>
                </c:pt>
                <c:pt idx="4">
                  <c:v>0.14410719596015353</c:v>
                </c:pt>
                <c:pt idx="5">
                  <c:v>0.11706119715059254</c:v>
                </c:pt>
                <c:pt idx="6">
                  <c:v>9.1757792736886182E-2</c:v>
                </c:pt>
                <c:pt idx="7">
                  <c:v>0.10106990142664127</c:v>
                </c:pt>
              </c:numCache>
            </c:numRef>
          </c:val>
          <c:extLst>
            <c:ext xmlns:c16="http://schemas.microsoft.com/office/drawing/2014/chart" uri="{C3380CC4-5D6E-409C-BE32-E72D297353CC}">
              <c16:uniqueId val="{00000000-A462-4552-864E-FC89C3508562}"/>
            </c:ext>
          </c:extLst>
        </c:ser>
        <c:ser>
          <c:idx val="0"/>
          <c:order val="1"/>
          <c:tx>
            <c:strRef>
              <c:f>'Chart 19'!$T$2</c:f>
              <c:strCache>
                <c:ptCount val="1"/>
                <c:pt idx="0">
                  <c:v>2026Q1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19'!$S$3:$S$10</c:f>
              <c:strCache>
                <c:ptCount val="8"/>
                <c:pt idx="0">
                  <c:v>Construction</c:v>
                </c:pt>
                <c:pt idx="1">
                  <c:v>Personal, cultural and recreational services</c:v>
                </c:pt>
                <c:pt idx="2">
                  <c:v>Insurance and pension services</c:v>
                </c:pt>
                <c:pt idx="3">
                  <c:v>Charges for the use of intellectual property, n.i.e</c:v>
                </c:pt>
                <c:pt idx="4">
                  <c:v>Financial services</c:v>
                </c:pt>
                <c:pt idx="5">
                  <c:v>Computer services</c:v>
                </c:pt>
                <c:pt idx="6">
                  <c:v>Other business services</c:v>
                </c:pt>
                <c:pt idx="7">
                  <c:v>Other commercial services, of which:</c:v>
                </c:pt>
              </c:strCache>
            </c:strRef>
          </c:cat>
          <c:val>
            <c:numRef>
              <c:f>'Chart 19'!$T$3:$T$10</c:f>
              <c:numCache>
                <c:formatCode>0%</c:formatCode>
                <c:ptCount val="8"/>
                <c:pt idx="0">
                  <c:v>0.10399023698490538</c:v>
                </c:pt>
                <c:pt idx="1">
                  <c:v>0.16446324153722569</c:v>
                </c:pt>
                <c:pt idx="2">
                  <c:v>0.14140226166478384</c:v>
                </c:pt>
                <c:pt idx="3">
                  <c:v>0.12504020017157338</c:v>
                </c:pt>
                <c:pt idx="4">
                  <c:v>0.15911892311146514</c:v>
                </c:pt>
                <c:pt idx="5">
                  <c:v>0.18294627603582714</c:v>
                </c:pt>
                <c:pt idx="6">
                  <c:v>0.12437319103335247</c:v>
                </c:pt>
                <c:pt idx="7">
                  <c:v>0.14487121601836214</c:v>
                </c:pt>
              </c:numCache>
            </c:numRef>
          </c:val>
          <c:extLst>
            <c:ext xmlns:c16="http://schemas.microsoft.com/office/drawing/2014/chart" uri="{C3380CC4-5D6E-409C-BE32-E72D297353CC}">
              <c16:uniqueId val="{00000001-A462-4552-864E-FC89C3508562}"/>
            </c:ext>
          </c:extLst>
        </c:ser>
        <c:dLbls>
          <c:showLegendKey val="0"/>
          <c:showVal val="0"/>
          <c:showCatName val="0"/>
          <c:showSerName val="0"/>
          <c:showPercent val="0"/>
          <c:showBubbleSize val="0"/>
        </c:dLbls>
        <c:gapWidth val="108"/>
        <c:overlap val="-2"/>
        <c:axId val="1289382552"/>
        <c:axId val="1297758216"/>
      </c:barChart>
      <c:catAx>
        <c:axId val="1289382552"/>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1297758216"/>
        <c:crosses val="autoZero"/>
        <c:auto val="1"/>
        <c:lblAlgn val="ctr"/>
        <c:lblOffset val="20"/>
        <c:noMultiLvlLbl val="0"/>
      </c:catAx>
      <c:valAx>
        <c:axId val="1297758216"/>
        <c:scaling>
          <c:orientation val="minMax"/>
          <c:max val="0.25"/>
          <c:min val="-0.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289382552"/>
        <c:crosses val="autoZero"/>
        <c:crossBetween val="between"/>
      </c:valAx>
      <c:spPr>
        <a:noFill/>
        <a:ln>
          <a:noFill/>
        </a:ln>
        <a:effectLst/>
      </c:spPr>
    </c:plotArea>
    <c:legend>
      <c:legendPos val="b"/>
      <c:layout>
        <c:manualLayout>
          <c:xMode val="edge"/>
          <c:yMode val="edge"/>
          <c:x val="0.38200287947418499"/>
          <c:y val="0.93405872976758775"/>
          <c:w val="0.2450680619699617"/>
          <c:h val="4.5147045459941235E-2"/>
        </c:manualLayout>
      </c:layout>
      <c:overlay val="0"/>
      <c:spPr>
        <a:noFill/>
        <a:ln>
          <a:noFill/>
        </a:ln>
        <a:effectLst/>
      </c:spPr>
      <c:txPr>
        <a:bodyPr rot="0" spcFirstLastPara="1" vertOverflow="ellipsis" vert="horz" wrap="square" anchor="ctr" anchorCtr="1"/>
        <a:lstStyle/>
        <a:p>
          <a:pPr>
            <a:defRPr sz="1300" b="1"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400" b="1">
          <a:solidFill>
            <a:sysClr val="windowText" lastClr="000000"/>
          </a:solidFill>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manualLayout>
          <c:layoutTarget val="inner"/>
          <c:xMode val="edge"/>
          <c:yMode val="edge"/>
          <c:x val="5.90905855077564E-2"/>
          <c:y val="6.7304158202415143E-2"/>
          <c:w val="0.9090001466936013"/>
          <c:h val="0.62969807426002822"/>
        </c:manualLayout>
      </c:layout>
      <c:barChart>
        <c:barDir val="col"/>
        <c:grouping val="clustered"/>
        <c:varyColors val="0"/>
        <c:ser>
          <c:idx val="0"/>
          <c:order val="0"/>
          <c:tx>
            <c:strRef>
              <c:f>'Chart 20'!$Y$2:$Y$3</c:f>
              <c:strCache>
                <c:ptCount val="2"/>
                <c:pt idx="0">
                  <c:v>2025</c:v>
                </c:pt>
                <c:pt idx="1">
                  <c:v>Q1</c:v>
                </c:pt>
              </c:strCache>
            </c:strRef>
          </c:tx>
          <c:spPr>
            <a:solidFill>
              <a:schemeClr val="accent1"/>
            </a:solidFill>
            <a:ln>
              <a:noFill/>
            </a:ln>
            <a:effectLst/>
          </c:spPr>
          <c:invertIfNegative val="0"/>
          <c:cat>
            <c:strRef>
              <c:f>'Chart 20'!$X$4:$X$12</c:f>
              <c:strCache>
                <c:ptCount val="9"/>
                <c:pt idx="0">
                  <c:v>World</c:v>
                </c:pt>
                <c:pt idx="1">
                  <c:v>European Union</c:v>
                </c:pt>
                <c:pt idx="2">
                  <c:v>  Asia and Pacific</c:v>
                </c:pt>
                <c:pt idx="3">
                  <c:v>United Kingdom</c:v>
                </c:pt>
                <c:pt idx="4">
                  <c:v>  Latin America and other Western Hemisphere</c:v>
                </c:pt>
                <c:pt idx="5">
                  <c:v>  Canada</c:v>
                </c:pt>
                <c:pt idx="6">
                  <c:v>Other 
Europe</c:v>
                </c:pt>
                <c:pt idx="7">
                  <c:v>  Middle East</c:v>
                </c:pt>
                <c:pt idx="8">
                  <c:v>  Africa</c:v>
                </c:pt>
              </c:strCache>
            </c:strRef>
          </c:cat>
          <c:val>
            <c:numRef>
              <c:f>'Chart 20'!$Y$4:$Y$12</c:f>
              <c:numCache>
                <c:formatCode>0%</c:formatCode>
                <c:ptCount val="9"/>
                <c:pt idx="0">
                  <c:v>8.632369095569388E-2</c:v>
                </c:pt>
                <c:pt idx="1">
                  <c:v>8.5863121968744391E-2</c:v>
                </c:pt>
                <c:pt idx="2">
                  <c:v>4.8518454340668864E-2</c:v>
                </c:pt>
                <c:pt idx="3">
                  <c:v>0.27514792899408286</c:v>
                </c:pt>
                <c:pt idx="4">
                  <c:v>9.0559440559440554E-2</c:v>
                </c:pt>
                <c:pt idx="5">
                  <c:v>3.6363636363636364E-3</c:v>
                </c:pt>
                <c:pt idx="6">
                  <c:v>-9.7593582887700536E-2</c:v>
                </c:pt>
                <c:pt idx="7">
                  <c:v>0.31214689265536721</c:v>
                </c:pt>
                <c:pt idx="8">
                  <c:v>0.15413533834586465</c:v>
                </c:pt>
              </c:numCache>
            </c:numRef>
          </c:val>
          <c:extLst>
            <c:ext xmlns:c16="http://schemas.microsoft.com/office/drawing/2014/chart" uri="{C3380CC4-5D6E-409C-BE32-E72D297353CC}">
              <c16:uniqueId val="{00000000-2061-4EC0-B7C6-6166A06C73AA}"/>
            </c:ext>
          </c:extLst>
        </c:ser>
        <c:ser>
          <c:idx val="1"/>
          <c:order val="1"/>
          <c:tx>
            <c:strRef>
              <c:f>'Chart 20'!$Z$2:$Z$3</c:f>
              <c:strCache>
                <c:ptCount val="2"/>
                <c:pt idx="0">
                  <c:v>2025</c:v>
                </c:pt>
                <c:pt idx="1">
                  <c:v>Q2</c:v>
                </c:pt>
              </c:strCache>
            </c:strRef>
          </c:tx>
          <c:spPr>
            <a:solidFill>
              <a:schemeClr val="accent4">
                <a:shade val="70000"/>
              </a:schemeClr>
            </a:solidFill>
            <a:ln>
              <a:noFill/>
            </a:ln>
            <a:effectLst/>
          </c:spPr>
          <c:invertIfNegative val="0"/>
          <c:cat>
            <c:strRef>
              <c:f>'Chart 20'!$X$4:$X$12</c:f>
              <c:strCache>
                <c:ptCount val="9"/>
                <c:pt idx="0">
                  <c:v>World</c:v>
                </c:pt>
                <c:pt idx="1">
                  <c:v>European Union</c:v>
                </c:pt>
                <c:pt idx="2">
                  <c:v>  Asia and Pacific</c:v>
                </c:pt>
                <c:pt idx="3">
                  <c:v>United Kingdom</c:v>
                </c:pt>
                <c:pt idx="4">
                  <c:v>  Latin America and other Western Hemisphere</c:v>
                </c:pt>
                <c:pt idx="5">
                  <c:v>  Canada</c:v>
                </c:pt>
                <c:pt idx="6">
                  <c:v>Other 
Europe</c:v>
                </c:pt>
                <c:pt idx="7">
                  <c:v>  Middle East</c:v>
                </c:pt>
                <c:pt idx="8">
                  <c:v>  Africa</c:v>
                </c:pt>
              </c:strCache>
            </c:strRef>
          </c:cat>
          <c:val>
            <c:numRef>
              <c:f>'Chart 20'!$Z$4:$Z$12</c:f>
              <c:numCache>
                <c:formatCode>0%</c:formatCode>
                <c:ptCount val="9"/>
                <c:pt idx="0">
                  <c:v>0.10939928073524842</c:v>
                </c:pt>
                <c:pt idx="1">
                  <c:v>7.0608586255700587E-2</c:v>
                </c:pt>
                <c:pt idx="2">
                  <c:v>7.9183529825796239E-2</c:v>
                </c:pt>
                <c:pt idx="3">
                  <c:v>0.26977455101260983</c:v>
                </c:pt>
                <c:pt idx="4">
                  <c:v>0.14861549246407291</c:v>
                </c:pt>
                <c:pt idx="5">
                  <c:v>1.2171181782489203E-2</c:v>
                </c:pt>
                <c:pt idx="6">
                  <c:v>-1.5717092337917484E-2</c:v>
                </c:pt>
                <c:pt idx="7">
                  <c:v>0.58256880733944949</c:v>
                </c:pt>
                <c:pt idx="8">
                  <c:v>0.17375886524822695</c:v>
                </c:pt>
              </c:numCache>
            </c:numRef>
          </c:val>
          <c:extLst>
            <c:ext xmlns:c16="http://schemas.microsoft.com/office/drawing/2014/chart" uri="{C3380CC4-5D6E-409C-BE32-E72D297353CC}">
              <c16:uniqueId val="{00000001-2061-4EC0-B7C6-6166A06C73AA}"/>
            </c:ext>
          </c:extLst>
        </c:ser>
        <c:ser>
          <c:idx val="2"/>
          <c:order val="2"/>
          <c:tx>
            <c:strRef>
              <c:f>'Chart 20'!$AA$2:$AA$3</c:f>
              <c:strCache>
                <c:ptCount val="2"/>
                <c:pt idx="0">
                  <c:v>2025</c:v>
                </c:pt>
                <c:pt idx="1">
                  <c:v>Q3</c:v>
                </c:pt>
              </c:strCache>
            </c:strRef>
          </c:tx>
          <c:spPr>
            <a:solidFill>
              <a:schemeClr val="accent4">
                <a:shade val="90000"/>
              </a:schemeClr>
            </a:solidFill>
            <a:ln>
              <a:noFill/>
            </a:ln>
            <a:effectLst/>
          </c:spPr>
          <c:invertIfNegative val="0"/>
          <c:cat>
            <c:strRef>
              <c:f>'Chart 20'!$X$4:$X$12</c:f>
              <c:strCache>
                <c:ptCount val="9"/>
                <c:pt idx="0">
                  <c:v>World</c:v>
                </c:pt>
                <c:pt idx="1">
                  <c:v>European Union</c:v>
                </c:pt>
                <c:pt idx="2">
                  <c:v>  Asia and Pacific</c:v>
                </c:pt>
                <c:pt idx="3">
                  <c:v>United Kingdom</c:v>
                </c:pt>
                <c:pt idx="4">
                  <c:v>  Latin America and other Western Hemisphere</c:v>
                </c:pt>
                <c:pt idx="5">
                  <c:v>  Canada</c:v>
                </c:pt>
                <c:pt idx="6">
                  <c:v>Other 
Europe</c:v>
                </c:pt>
                <c:pt idx="7">
                  <c:v>  Middle East</c:v>
                </c:pt>
                <c:pt idx="8">
                  <c:v>  Africa</c:v>
                </c:pt>
              </c:strCache>
            </c:strRef>
          </c:cat>
          <c:val>
            <c:numRef>
              <c:f>'Chart 20'!$AA$4:$AA$12</c:f>
              <c:numCache>
                <c:formatCode>0%</c:formatCode>
                <c:ptCount val="9"/>
                <c:pt idx="0">
                  <c:v>0.18281662727651884</c:v>
                </c:pt>
                <c:pt idx="1">
                  <c:v>0.22139435870143692</c:v>
                </c:pt>
                <c:pt idx="2">
                  <c:v>0.13993482983345401</c:v>
                </c:pt>
                <c:pt idx="3">
                  <c:v>0.29176882661996495</c:v>
                </c:pt>
                <c:pt idx="4">
                  <c:v>0.1420893516963386</c:v>
                </c:pt>
                <c:pt idx="5">
                  <c:v>6.0518731988472622E-2</c:v>
                </c:pt>
                <c:pt idx="6">
                  <c:v>0.20158450704225353</c:v>
                </c:pt>
                <c:pt idx="7">
                  <c:v>0.35443037974683544</c:v>
                </c:pt>
                <c:pt idx="8">
                  <c:v>0.13268608414239483</c:v>
                </c:pt>
              </c:numCache>
            </c:numRef>
          </c:val>
          <c:extLst>
            <c:ext xmlns:c16="http://schemas.microsoft.com/office/drawing/2014/chart" uri="{C3380CC4-5D6E-409C-BE32-E72D297353CC}">
              <c16:uniqueId val="{00000002-2061-4EC0-B7C6-6166A06C73AA}"/>
            </c:ext>
          </c:extLst>
        </c:ser>
        <c:ser>
          <c:idx val="3"/>
          <c:order val="3"/>
          <c:tx>
            <c:strRef>
              <c:f>'Chart 20'!$AB$2:$AB$3</c:f>
              <c:strCache>
                <c:ptCount val="2"/>
                <c:pt idx="0">
                  <c:v>2025</c:v>
                </c:pt>
                <c:pt idx="1">
                  <c:v>Q4</c:v>
                </c:pt>
              </c:strCache>
            </c:strRef>
          </c:tx>
          <c:spPr>
            <a:solidFill>
              <a:schemeClr val="accent4">
                <a:tint val="90000"/>
              </a:schemeClr>
            </a:solidFill>
            <a:ln>
              <a:noFill/>
            </a:ln>
            <a:effectLst/>
          </c:spPr>
          <c:invertIfNegative val="0"/>
          <c:cat>
            <c:strRef>
              <c:f>'Chart 20'!$X$4:$X$12</c:f>
              <c:strCache>
                <c:ptCount val="9"/>
                <c:pt idx="0">
                  <c:v>World</c:v>
                </c:pt>
                <c:pt idx="1">
                  <c:v>European Union</c:v>
                </c:pt>
                <c:pt idx="2">
                  <c:v>  Asia and Pacific</c:v>
                </c:pt>
                <c:pt idx="3">
                  <c:v>United Kingdom</c:v>
                </c:pt>
                <c:pt idx="4">
                  <c:v>  Latin America and other Western Hemisphere</c:v>
                </c:pt>
                <c:pt idx="5">
                  <c:v>  Canada</c:v>
                </c:pt>
                <c:pt idx="6">
                  <c:v>Other 
Europe</c:v>
                </c:pt>
                <c:pt idx="7">
                  <c:v>  Middle East</c:v>
                </c:pt>
                <c:pt idx="8">
                  <c:v>  Africa</c:v>
                </c:pt>
              </c:strCache>
            </c:strRef>
          </c:cat>
          <c:val>
            <c:numRef>
              <c:f>'Chart 20'!$AB$4:$AB$12</c:f>
              <c:numCache>
                <c:formatCode>0%</c:formatCode>
                <c:ptCount val="9"/>
                <c:pt idx="0">
                  <c:v>0.14878589041668408</c:v>
                </c:pt>
                <c:pt idx="1">
                  <c:v>0.14748858447488583</c:v>
                </c:pt>
                <c:pt idx="2">
                  <c:v>0.14851150202976995</c:v>
                </c:pt>
                <c:pt idx="3">
                  <c:v>0.24293785310734464</c:v>
                </c:pt>
                <c:pt idx="4">
                  <c:v>0.11831943157244362</c:v>
                </c:pt>
                <c:pt idx="5">
                  <c:v>4.8419367747098839E-2</c:v>
                </c:pt>
                <c:pt idx="6">
                  <c:v>8.8598402323892517E-2</c:v>
                </c:pt>
                <c:pt idx="7">
                  <c:v>0.24482338611449453</c:v>
                </c:pt>
                <c:pt idx="8">
                  <c:v>0.3446153846153846</c:v>
                </c:pt>
              </c:numCache>
            </c:numRef>
          </c:val>
          <c:extLst>
            <c:ext xmlns:c16="http://schemas.microsoft.com/office/drawing/2014/chart" uri="{C3380CC4-5D6E-409C-BE32-E72D297353CC}">
              <c16:uniqueId val="{00000003-2061-4EC0-B7C6-6166A06C73AA}"/>
            </c:ext>
          </c:extLst>
        </c:ser>
        <c:ser>
          <c:idx val="4"/>
          <c:order val="4"/>
          <c:tx>
            <c:strRef>
              <c:f>'Chart 20'!$AC$2:$AC$3</c:f>
              <c:strCache>
                <c:ptCount val="2"/>
                <c:pt idx="0">
                  <c:v>2026</c:v>
                </c:pt>
                <c:pt idx="1">
                  <c:v>Q1</c:v>
                </c:pt>
              </c:strCache>
            </c:strRef>
          </c:tx>
          <c:spPr>
            <a:solidFill>
              <a:schemeClr val="accent4">
                <a:tint val="70000"/>
              </a:schemeClr>
            </a:solidFill>
            <a:ln>
              <a:noFill/>
            </a:ln>
            <a:effectLst/>
          </c:spPr>
          <c:invertIfNegative val="0"/>
          <c:dLbls>
            <c:dLbl>
              <c:idx val="0"/>
              <c:layout>
                <c:manualLayout>
                  <c:x val="0"/>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061-4EC0-B7C6-6166A06C73AA}"/>
                </c:ext>
              </c:extLst>
            </c:dLbl>
            <c:dLbl>
              <c:idx val="3"/>
              <c:layout>
                <c:manualLayout>
                  <c:x val="6.113043164342186E-3"/>
                  <c:y val="-5.3483994621493103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061-4EC0-B7C6-6166A06C73AA}"/>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20'!$X$4:$X$12</c:f>
              <c:strCache>
                <c:ptCount val="9"/>
                <c:pt idx="0">
                  <c:v>World</c:v>
                </c:pt>
                <c:pt idx="1">
                  <c:v>European Union</c:v>
                </c:pt>
                <c:pt idx="2">
                  <c:v>  Asia and Pacific</c:v>
                </c:pt>
                <c:pt idx="3">
                  <c:v>United Kingdom</c:v>
                </c:pt>
                <c:pt idx="4">
                  <c:v>  Latin America and other Western Hemisphere</c:v>
                </c:pt>
                <c:pt idx="5">
                  <c:v>  Canada</c:v>
                </c:pt>
                <c:pt idx="6">
                  <c:v>Other 
Europe</c:v>
                </c:pt>
                <c:pt idx="7">
                  <c:v>  Middle East</c:v>
                </c:pt>
                <c:pt idx="8">
                  <c:v>  Africa</c:v>
                </c:pt>
              </c:strCache>
            </c:strRef>
          </c:cat>
          <c:val>
            <c:numRef>
              <c:f>'Chart 20'!$AC$4:$AC$12</c:f>
              <c:numCache>
                <c:formatCode>0%</c:formatCode>
                <c:ptCount val="9"/>
                <c:pt idx="0">
                  <c:v>0.11515125979607314</c:v>
                </c:pt>
                <c:pt idx="1">
                  <c:v>0.23523573200992556</c:v>
                </c:pt>
                <c:pt idx="2">
                  <c:v>3.1730292513634108E-2</c:v>
                </c:pt>
                <c:pt idx="3">
                  <c:v>8.7587006960556851E-2</c:v>
                </c:pt>
                <c:pt idx="4">
                  <c:v>0.1260019236934915</c:v>
                </c:pt>
                <c:pt idx="5">
                  <c:v>7.4879227053140096E-2</c:v>
                </c:pt>
                <c:pt idx="6">
                  <c:v>0.10814814814814815</c:v>
                </c:pt>
                <c:pt idx="7">
                  <c:v>5.4897739504843918E-2</c:v>
                </c:pt>
                <c:pt idx="8">
                  <c:v>0.13680781758957655</c:v>
                </c:pt>
              </c:numCache>
            </c:numRef>
          </c:val>
          <c:extLst>
            <c:ext xmlns:c16="http://schemas.microsoft.com/office/drawing/2014/chart" uri="{C3380CC4-5D6E-409C-BE32-E72D297353CC}">
              <c16:uniqueId val="{00000006-2061-4EC0-B7C6-6166A06C73AA}"/>
            </c:ext>
          </c:extLst>
        </c:ser>
        <c:ser>
          <c:idx val="5"/>
          <c:order val="5"/>
          <c:tx>
            <c:strRef>
              <c:f>'Chart 20'!$AD$2:$AD$3</c:f>
              <c:strCache>
                <c:ptCount val="2"/>
                <c:pt idx="0">
                  <c:v>2026</c:v>
                </c:pt>
                <c:pt idx="1">
                  <c:v>Q2</c:v>
                </c:pt>
              </c:strCache>
            </c:strRef>
          </c:tx>
          <c:spPr>
            <a:solidFill>
              <a:schemeClr val="accent4">
                <a:tint val="50000"/>
              </a:schemeClr>
            </a:solidFill>
            <a:ln>
              <a:noFill/>
            </a:ln>
            <a:effectLst/>
          </c:spPr>
          <c:invertIfNegative val="0"/>
          <c:dLbls>
            <c:dLbl>
              <c:idx val="0"/>
              <c:layout>
                <c:manualLayout>
                  <c:x val="2.0376810547807285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061-4EC0-B7C6-6166A06C73AA}"/>
                </c:ext>
              </c:extLst>
            </c:dLbl>
            <c:dLbl>
              <c:idx val="2"/>
              <c:layout>
                <c:manualLayout>
                  <c:x val="6.1130431643421487E-3"/>
                  <c:y val="-2.91734249853616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061-4EC0-B7C6-6166A06C73AA}"/>
                </c:ext>
              </c:extLst>
            </c:dLbl>
            <c:dLbl>
              <c:idx val="3"/>
              <c:layout>
                <c:manualLayout>
                  <c:x val="6.11304316434218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061-4EC0-B7C6-6166A06C73AA}"/>
                </c:ext>
              </c:extLst>
            </c:dLbl>
            <c:dLbl>
              <c:idx val="8"/>
              <c:layout>
                <c:manualLayout>
                  <c:x val="6.11304316434218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061-4EC0-B7C6-6166A06C73AA}"/>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20'!$X$4:$X$12</c:f>
              <c:strCache>
                <c:ptCount val="9"/>
                <c:pt idx="0">
                  <c:v>World</c:v>
                </c:pt>
                <c:pt idx="1">
                  <c:v>European Union</c:v>
                </c:pt>
                <c:pt idx="2">
                  <c:v>  Asia and Pacific</c:v>
                </c:pt>
                <c:pt idx="3">
                  <c:v>United Kingdom</c:v>
                </c:pt>
                <c:pt idx="4">
                  <c:v>  Latin America and other Western Hemisphere</c:v>
                </c:pt>
                <c:pt idx="5">
                  <c:v>  Canada</c:v>
                </c:pt>
                <c:pt idx="6">
                  <c:v>Other 
Europe</c:v>
                </c:pt>
                <c:pt idx="7">
                  <c:v>  Middle East</c:v>
                </c:pt>
                <c:pt idx="8">
                  <c:v>  Africa</c:v>
                </c:pt>
              </c:strCache>
            </c:strRef>
          </c:cat>
          <c:val>
            <c:numRef>
              <c:f>'Chart 20'!$AD$4:$AD$12</c:f>
              <c:numCache>
                <c:formatCode>0%</c:formatCode>
                <c:ptCount val="9"/>
                <c:pt idx="0">
                  <c:v>4.5583703525833436E-2</c:v>
                </c:pt>
                <c:pt idx="1">
                  <c:v>7.6380728554641591E-2</c:v>
                </c:pt>
                <c:pt idx="2">
                  <c:v>-1.9403228436328062E-2</c:v>
                </c:pt>
                <c:pt idx="3">
                  <c:v>0.16641588925669576</c:v>
                </c:pt>
                <c:pt idx="4">
                  <c:v>5.7674702471772962E-2</c:v>
                </c:pt>
                <c:pt idx="5">
                  <c:v>4.4996121024049651E-2</c:v>
                </c:pt>
                <c:pt idx="6">
                  <c:v>-7.9840319361277438E-3</c:v>
                </c:pt>
                <c:pt idx="7">
                  <c:v>-0.11400966183574879</c:v>
                </c:pt>
                <c:pt idx="8">
                  <c:v>3.0211480362537766E-2</c:v>
                </c:pt>
              </c:numCache>
            </c:numRef>
          </c:val>
          <c:extLst>
            <c:ext xmlns:c16="http://schemas.microsoft.com/office/drawing/2014/chart" uri="{C3380CC4-5D6E-409C-BE32-E72D297353CC}">
              <c16:uniqueId val="{0000000B-2061-4EC0-B7C6-6166A06C73AA}"/>
            </c:ext>
          </c:extLst>
        </c:ser>
        <c:dLbls>
          <c:showLegendKey val="0"/>
          <c:showVal val="0"/>
          <c:showCatName val="0"/>
          <c:showSerName val="0"/>
          <c:showPercent val="0"/>
          <c:showBubbleSize val="0"/>
        </c:dLbls>
        <c:gapWidth val="210"/>
        <c:overlap val="-2"/>
        <c:axId val="1383401728"/>
        <c:axId val="1992499248"/>
      </c:barChart>
      <c:catAx>
        <c:axId val="138340172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1992499248"/>
        <c:crossesAt val="0"/>
        <c:auto val="1"/>
        <c:lblAlgn val="ctr"/>
        <c:lblOffset val="100"/>
        <c:noMultiLvlLbl val="0"/>
      </c:catAx>
      <c:valAx>
        <c:axId val="1992499248"/>
        <c:scaling>
          <c:orientation val="minMax"/>
        </c:scaling>
        <c:delete val="0"/>
        <c:axPos val="l"/>
        <c:majorGridlines>
          <c:spPr>
            <a:ln w="9525" cap="flat" cmpd="sng" algn="ctr">
              <a:solidFill>
                <a:schemeClr val="tx1">
                  <a:lumMod val="15000"/>
                  <a:lumOff val="85000"/>
                </a:schemeClr>
              </a:solidFill>
              <a:prstDash val="sysDash"/>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3401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accent1"/>
                </a:solidFill>
                <a:latin typeface="+mn-lt"/>
                <a:ea typeface="+mn-ea"/>
                <a:cs typeface="+mn-cs"/>
              </a:defRPr>
            </a:pPr>
            <a:r>
              <a:rPr lang="en-GB" sz="1300" b="1" baseline="0">
                <a:solidFill>
                  <a:schemeClr val="accent1"/>
                </a:solidFill>
              </a:rPr>
              <a:t>Other commercial services</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2886608705161855"/>
          <c:y val="8.8846153846153852E-2"/>
          <c:w val="0.65731135170603672"/>
          <c:h val="0.79558106198263667"/>
        </c:manualLayout>
      </c:layout>
      <c:barChart>
        <c:barDir val="bar"/>
        <c:grouping val="clustered"/>
        <c:varyColors val="0"/>
        <c:ser>
          <c:idx val="0"/>
          <c:order val="0"/>
          <c:tx>
            <c:strRef>
              <c:f>'Chart 21'!$AH$3</c:f>
              <c:strCache>
                <c:ptCount val="1"/>
                <c:pt idx="0">
                  <c:v>Imports</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21'!$AG$4:$AG$13</c:f>
              <c:strCache>
                <c:ptCount val="10"/>
                <c:pt idx="0">
                  <c:v>Spain</c:v>
                </c:pt>
                <c:pt idx="1">
                  <c:v>The Netherlands</c:v>
                </c:pt>
                <c:pt idx="2">
                  <c:v>India</c:v>
                </c:pt>
                <c:pt idx="3">
                  <c:v>Singapore</c:v>
                </c:pt>
                <c:pt idx="4">
                  <c:v>France</c:v>
                </c:pt>
                <c:pt idx="5">
                  <c:v>China</c:v>
                </c:pt>
                <c:pt idx="6">
                  <c:v>Germany</c:v>
                </c:pt>
                <c:pt idx="7">
                  <c:v>Ireland</c:v>
                </c:pt>
                <c:pt idx="8">
                  <c:v>United Kingdom</c:v>
                </c:pt>
                <c:pt idx="9">
                  <c:v>United States</c:v>
                </c:pt>
              </c:strCache>
            </c:strRef>
          </c:cat>
          <c:val>
            <c:numRef>
              <c:f>'Chart 21'!$AH$4:$AH$13</c:f>
              <c:numCache>
                <c:formatCode>0</c:formatCode>
                <c:ptCount val="10"/>
                <c:pt idx="0">
                  <c:v>14.586565839727395</c:v>
                </c:pt>
                <c:pt idx="1">
                  <c:v>9.9769902601408944</c:v>
                </c:pt>
                <c:pt idx="2">
                  <c:v>9.1091477814881472</c:v>
                </c:pt>
                <c:pt idx="3">
                  <c:v>11.00795727712056</c:v>
                </c:pt>
                <c:pt idx="4">
                  <c:v>10.860807983478438</c:v>
                </c:pt>
                <c:pt idx="5">
                  <c:v>5.2695417059500649</c:v>
                </c:pt>
                <c:pt idx="6">
                  <c:v>8.9971671333548997</c:v>
                </c:pt>
                <c:pt idx="7">
                  <c:v>14.0485331110344</c:v>
                </c:pt>
                <c:pt idx="8">
                  <c:v>9.792559012238101</c:v>
                </c:pt>
                <c:pt idx="9">
                  <c:v>4.8030227301549377</c:v>
                </c:pt>
              </c:numCache>
            </c:numRef>
          </c:val>
          <c:extLst>
            <c:ext xmlns:c16="http://schemas.microsoft.com/office/drawing/2014/chart" uri="{C3380CC4-5D6E-409C-BE32-E72D297353CC}">
              <c16:uniqueId val="{00000000-D789-4D88-9813-788B96364356}"/>
            </c:ext>
          </c:extLst>
        </c:ser>
        <c:ser>
          <c:idx val="1"/>
          <c:order val="1"/>
          <c:tx>
            <c:strRef>
              <c:f>'Chart 21'!$AI$3</c:f>
              <c:strCache>
                <c:ptCount val="1"/>
                <c:pt idx="0">
                  <c:v>Exports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21'!$AG$4:$AG$13</c:f>
              <c:strCache>
                <c:ptCount val="10"/>
                <c:pt idx="0">
                  <c:v>Spain</c:v>
                </c:pt>
                <c:pt idx="1">
                  <c:v>The Netherlands</c:v>
                </c:pt>
                <c:pt idx="2">
                  <c:v>India</c:v>
                </c:pt>
                <c:pt idx="3">
                  <c:v>Singapore</c:v>
                </c:pt>
                <c:pt idx="4">
                  <c:v>France</c:v>
                </c:pt>
                <c:pt idx="5">
                  <c:v>China</c:v>
                </c:pt>
                <c:pt idx="6">
                  <c:v>Germany</c:v>
                </c:pt>
                <c:pt idx="7">
                  <c:v>Ireland</c:v>
                </c:pt>
                <c:pt idx="8">
                  <c:v>United Kingdom</c:v>
                </c:pt>
                <c:pt idx="9">
                  <c:v>United States</c:v>
                </c:pt>
              </c:strCache>
            </c:strRef>
          </c:cat>
          <c:val>
            <c:numRef>
              <c:f>'Chart 21'!$AI$4:$AI$13</c:f>
              <c:numCache>
                <c:formatCode>0</c:formatCode>
                <c:ptCount val="10"/>
                <c:pt idx="0">
                  <c:v>19.141260720206212</c:v>
                </c:pt>
                <c:pt idx="1">
                  <c:v>11.098644000874703</c:v>
                </c:pt>
                <c:pt idx="2">
                  <c:v>9.6571010446445449</c:v>
                </c:pt>
                <c:pt idx="3">
                  <c:v>11.960634452649765</c:v>
                </c:pt>
                <c:pt idx="4">
                  <c:v>13.071186475617802</c:v>
                </c:pt>
                <c:pt idx="5">
                  <c:v>18.054107839987378</c:v>
                </c:pt>
                <c:pt idx="6">
                  <c:v>12.412797969174981</c:v>
                </c:pt>
                <c:pt idx="7">
                  <c:v>14.297769036536412</c:v>
                </c:pt>
                <c:pt idx="8">
                  <c:v>9.1720788478967705</c:v>
                </c:pt>
                <c:pt idx="9">
                  <c:v>9.965046138114463</c:v>
                </c:pt>
              </c:numCache>
            </c:numRef>
          </c:val>
          <c:extLst>
            <c:ext xmlns:c16="http://schemas.microsoft.com/office/drawing/2014/chart" uri="{C3380CC4-5D6E-409C-BE32-E72D297353CC}">
              <c16:uniqueId val="{00000001-D789-4D88-9813-788B96364356}"/>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40"/>
          <c:min val="-1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0200280"/>
        <c:crosses val="autoZero"/>
        <c:crossBetween val="between"/>
        <c:majorUnit val="10"/>
      </c:valAx>
      <c:spPr>
        <a:noFill/>
        <a:ln>
          <a:noFill/>
        </a:ln>
        <a:effectLst/>
      </c:spPr>
    </c:plotArea>
    <c:legend>
      <c:legendPos val="b"/>
      <c:layout>
        <c:manualLayout>
          <c:xMode val="edge"/>
          <c:yMode val="edge"/>
          <c:x val="0"/>
          <c:y val="0.95154288713910762"/>
          <c:w val="0.46681621426025643"/>
          <c:h val="4.8457130358705164E-2"/>
        </c:manualLayout>
      </c:layout>
      <c:overlay val="0"/>
      <c:spPr>
        <a:solidFill>
          <a:schemeClr val="bg1"/>
        </a:solid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accent1"/>
                </a:solidFill>
                <a:latin typeface="+mn-lt"/>
                <a:ea typeface="+mn-ea"/>
                <a:cs typeface="+mn-cs"/>
              </a:defRPr>
            </a:pPr>
            <a:r>
              <a:rPr lang="en-GB" sz="1300" b="1" baseline="0">
                <a:solidFill>
                  <a:schemeClr val="accent1"/>
                </a:solidFill>
              </a:rPr>
              <a:t>Total commercial services</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5731135170603672"/>
          <c:h val="0.85319925634295712"/>
        </c:manualLayout>
      </c:layout>
      <c:barChart>
        <c:barDir val="bar"/>
        <c:grouping val="clustered"/>
        <c:varyColors val="0"/>
        <c:ser>
          <c:idx val="0"/>
          <c:order val="0"/>
          <c:tx>
            <c:strRef>
              <c:f>'Chart 21'!$V$3</c:f>
              <c:strCache>
                <c:ptCount val="1"/>
                <c:pt idx="0">
                  <c:v>Imports</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21'!$U$4:$U$13</c:f>
              <c:strCache>
                <c:ptCount val="10"/>
                <c:pt idx="0">
                  <c:v>Spain</c:v>
                </c:pt>
                <c:pt idx="1">
                  <c:v>The Netherlands</c:v>
                </c:pt>
                <c:pt idx="2">
                  <c:v>India</c:v>
                </c:pt>
                <c:pt idx="3">
                  <c:v>Singapore</c:v>
                </c:pt>
                <c:pt idx="4">
                  <c:v>France</c:v>
                </c:pt>
                <c:pt idx="5">
                  <c:v>China</c:v>
                </c:pt>
                <c:pt idx="6">
                  <c:v>Germany</c:v>
                </c:pt>
                <c:pt idx="7">
                  <c:v>Ireland</c:v>
                </c:pt>
                <c:pt idx="8">
                  <c:v>United Kingdom</c:v>
                </c:pt>
                <c:pt idx="9">
                  <c:v>United States</c:v>
                </c:pt>
              </c:strCache>
            </c:strRef>
          </c:cat>
          <c:val>
            <c:numRef>
              <c:f>'Chart 21'!$V$4:$V$13</c:f>
              <c:numCache>
                <c:formatCode>0</c:formatCode>
                <c:ptCount val="10"/>
                <c:pt idx="0">
                  <c:v>16.325864833667268</c:v>
                </c:pt>
                <c:pt idx="1">
                  <c:v>10.199498495844693</c:v>
                </c:pt>
                <c:pt idx="2">
                  <c:v>9.6456876197865693</c:v>
                </c:pt>
                <c:pt idx="3">
                  <c:v>11.656907751063361</c:v>
                </c:pt>
                <c:pt idx="4">
                  <c:v>9.9910495875898508</c:v>
                </c:pt>
                <c:pt idx="5">
                  <c:v>7.1470416535424519</c:v>
                </c:pt>
                <c:pt idx="6">
                  <c:v>8.942738390188687</c:v>
                </c:pt>
                <c:pt idx="7">
                  <c:v>14.443357094497911</c:v>
                </c:pt>
                <c:pt idx="8">
                  <c:v>9.9250338162383258</c:v>
                </c:pt>
                <c:pt idx="9">
                  <c:v>4.7802456724576725</c:v>
                </c:pt>
              </c:numCache>
            </c:numRef>
          </c:val>
          <c:extLst>
            <c:ext xmlns:c16="http://schemas.microsoft.com/office/drawing/2014/chart" uri="{C3380CC4-5D6E-409C-BE32-E72D297353CC}">
              <c16:uniqueId val="{00000000-1D93-453E-8083-5B6C82311F65}"/>
            </c:ext>
          </c:extLst>
        </c:ser>
        <c:ser>
          <c:idx val="1"/>
          <c:order val="1"/>
          <c:tx>
            <c:strRef>
              <c:f>'Chart 21'!$W$3</c:f>
              <c:strCache>
                <c:ptCount val="1"/>
                <c:pt idx="0">
                  <c:v>Exports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21'!$U$4:$U$13</c:f>
              <c:strCache>
                <c:ptCount val="10"/>
                <c:pt idx="0">
                  <c:v>Spain</c:v>
                </c:pt>
                <c:pt idx="1">
                  <c:v>The Netherlands</c:v>
                </c:pt>
                <c:pt idx="2">
                  <c:v>India</c:v>
                </c:pt>
                <c:pt idx="3">
                  <c:v>Singapore</c:v>
                </c:pt>
                <c:pt idx="4">
                  <c:v>France</c:v>
                </c:pt>
                <c:pt idx="5">
                  <c:v>China</c:v>
                </c:pt>
                <c:pt idx="6">
                  <c:v>Germany</c:v>
                </c:pt>
                <c:pt idx="7">
                  <c:v>Ireland</c:v>
                </c:pt>
                <c:pt idx="8">
                  <c:v>United Kingdom</c:v>
                </c:pt>
                <c:pt idx="9">
                  <c:v>United States</c:v>
                </c:pt>
              </c:strCache>
            </c:strRef>
          </c:cat>
          <c:val>
            <c:numRef>
              <c:f>'Chart 21'!$W$4:$W$13</c:f>
              <c:numCache>
                <c:formatCode>0</c:formatCode>
                <c:ptCount val="10"/>
                <c:pt idx="0">
                  <c:v>15.757550107368434</c:v>
                </c:pt>
                <c:pt idx="1">
                  <c:v>9.1902802672130015</c:v>
                </c:pt>
                <c:pt idx="2">
                  <c:v>8.9648065540390185</c:v>
                </c:pt>
                <c:pt idx="3">
                  <c:v>11.36008234974808</c:v>
                </c:pt>
                <c:pt idx="4">
                  <c:v>13.19307648419208</c:v>
                </c:pt>
                <c:pt idx="5">
                  <c:v>22.630575475807603</c:v>
                </c:pt>
                <c:pt idx="6">
                  <c:v>11.569390011727076</c:v>
                </c:pt>
                <c:pt idx="7">
                  <c:v>13.886277680244596</c:v>
                </c:pt>
                <c:pt idx="8">
                  <c:v>10.23095851181235</c:v>
                </c:pt>
                <c:pt idx="9">
                  <c:v>7.9235752527742509</c:v>
                </c:pt>
              </c:numCache>
            </c:numRef>
          </c:val>
          <c:extLst>
            <c:ext xmlns:c16="http://schemas.microsoft.com/office/drawing/2014/chart" uri="{C3380CC4-5D6E-409C-BE32-E72D297353CC}">
              <c16:uniqueId val="{00000001-1D93-453E-8083-5B6C82311F65}"/>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40"/>
          <c:min val="-1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02002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1" i="0" u="none" strike="noStrike" kern="1200" spc="0" baseline="0">
                <a:solidFill>
                  <a:schemeClr val="accent1"/>
                </a:solidFill>
                <a:latin typeface="+mn-lt"/>
                <a:ea typeface="+mn-ea"/>
                <a:cs typeface="+mn-cs"/>
              </a:defRPr>
            </a:pPr>
            <a:r>
              <a:rPr lang="en-GB" sz="1300" b="1" baseline="0">
                <a:solidFill>
                  <a:schemeClr val="accent1"/>
                </a:solidFill>
              </a:rPr>
              <a:t>Transport</a:t>
            </a:r>
          </a:p>
        </c:rich>
      </c:tx>
      <c:overlay val="0"/>
      <c:spPr>
        <a:noFill/>
        <a:ln>
          <a:noFill/>
        </a:ln>
        <a:effectLst/>
      </c:spPr>
      <c:txPr>
        <a:bodyPr rot="0" spcFirstLastPara="1" vertOverflow="ellipsis" vert="horz" wrap="square" anchor="ctr" anchorCtr="1"/>
        <a:lstStyle/>
        <a:p>
          <a:pPr>
            <a:defRPr sz="13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5731135170603672"/>
          <c:h val="0.85319925634295712"/>
        </c:manualLayout>
      </c:layout>
      <c:barChart>
        <c:barDir val="bar"/>
        <c:grouping val="clustered"/>
        <c:varyColors val="0"/>
        <c:ser>
          <c:idx val="0"/>
          <c:order val="0"/>
          <c:tx>
            <c:strRef>
              <c:f>'Chart 21'!$Z$3</c:f>
              <c:strCache>
                <c:ptCount val="1"/>
                <c:pt idx="0">
                  <c:v>Imports</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21'!$Y$4:$Y$13</c:f>
              <c:strCache>
                <c:ptCount val="10"/>
                <c:pt idx="0">
                  <c:v>Spain</c:v>
                </c:pt>
                <c:pt idx="1">
                  <c:v>The Netherlands</c:v>
                </c:pt>
                <c:pt idx="2">
                  <c:v>India</c:v>
                </c:pt>
                <c:pt idx="3">
                  <c:v>Singapore</c:v>
                </c:pt>
                <c:pt idx="4">
                  <c:v>France</c:v>
                </c:pt>
                <c:pt idx="5">
                  <c:v>China</c:v>
                </c:pt>
                <c:pt idx="6">
                  <c:v>Germany</c:v>
                </c:pt>
                <c:pt idx="7">
                  <c:v>Ireland</c:v>
                </c:pt>
                <c:pt idx="8">
                  <c:v>United Kingdom</c:v>
                </c:pt>
                <c:pt idx="9">
                  <c:v>United States</c:v>
                </c:pt>
              </c:strCache>
            </c:strRef>
          </c:cat>
          <c:val>
            <c:numRef>
              <c:f>'Chart 21'!$Z$4:$Z$13</c:f>
              <c:numCache>
                <c:formatCode>0</c:formatCode>
                <c:ptCount val="10"/>
                <c:pt idx="0">
                  <c:v>9.725194361154621</c:v>
                </c:pt>
                <c:pt idx="1">
                  <c:v>7.2650169552086918</c:v>
                </c:pt>
                <c:pt idx="2">
                  <c:v>13.20206402999402</c:v>
                </c:pt>
                <c:pt idx="3">
                  <c:v>13.170978030905523</c:v>
                </c:pt>
                <c:pt idx="4">
                  <c:v>11.575306150359733</c:v>
                </c:pt>
                <c:pt idx="5">
                  <c:v>35.9969420513684</c:v>
                </c:pt>
                <c:pt idx="6">
                  <c:v>11.271568891412166</c:v>
                </c:pt>
                <c:pt idx="7">
                  <c:v>31.106327379166675</c:v>
                </c:pt>
                <c:pt idx="8">
                  <c:v>11.279632850761367</c:v>
                </c:pt>
                <c:pt idx="9">
                  <c:v>5.1597815065580699</c:v>
                </c:pt>
              </c:numCache>
            </c:numRef>
          </c:val>
          <c:extLst>
            <c:ext xmlns:c16="http://schemas.microsoft.com/office/drawing/2014/chart" uri="{C3380CC4-5D6E-409C-BE32-E72D297353CC}">
              <c16:uniqueId val="{00000000-884C-43BE-ABD6-739BD4EE68EE}"/>
            </c:ext>
          </c:extLst>
        </c:ser>
        <c:ser>
          <c:idx val="1"/>
          <c:order val="1"/>
          <c:tx>
            <c:strRef>
              <c:f>'Chart 21'!$AA$3</c:f>
              <c:strCache>
                <c:ptCount val="1"/>
                <c:pt idx="0">
                  <c:v>Exports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21'!$Y$4:$Y$13</c:f>
              <c:strCache>
                <c:ptCount val="10"/>
                <c:pt idx="0">
                  <c:v>Spain</c:v>
                </c:pt>
                <c:pt idx="1">
                  <c:v>The Netherlands</c:v>
                </c:pt>
                <c:pt idx="2">
                  <c:v>India</c:v>
                </c:pt>
                <c:pt idx="3">
                  <c:v>Singapore</c:v>
                </c:pt>
                <c:pt idx="4">
                  <c:v>France</c:v>
                </c:pt>
                <c:pt idx="5">
                  <c:v>China</c:v>
                </c:pt>
                <c:pt idx="6">
                  <c:v>Germany</c:v>
                </c:pt>
                <c:pt idx="7">
                  <c:v>Ireland</c:v>
                </c:pt>
                <c:pt idx="8">
                  <c:v>United Kingdom</c:v>
                </c:pt>
                <c:pt idx="9">
                  <c:v>United States</c:v>
                </c:pt>
              </c:strCache>
            </c:strRef>
          </c:cat>
          <c:val>
            <c:numRef>
              <c:f>'Chart 21'!$AA$4:$AA$13</c:f>
              <c:numCache>
                <c:formatCode>0</c:formatCode>
                <c:ptCount val="10"/>
                <c:pt idx="0">
                  <c:v>16.492949083221188</c:v>
                </c:pt>
                <c:pt idx="1">
                  <c:v>3.0233548813050515</c:v>
                </c:pt>
                <c:pt idx="2">
                  <c:v>11.341855903792286</c:v>
                </c:pt>
                <c:pt idx="3">
                  <c:v>11.036112756997296</c:v>
                </c:pt>
                <c:pt idx="4">
                  <c:v>15.813780173514115</c:v>
                </c:pt>
                <c:pt idx="5">
                  <c:v>30.826695333580101</c:v>
                </c:pt>
                <c:pt idx="6">
                  <c:v>9.1063644863380588</c:v>
                </c:pt>
                <c:pt idx="7">
                  <c:v>4.3598405560815401</c:v>
                </c:pt>
                <c:pt idx="8">
                  <c:v>22.44005384634351</c:v>
                </c:pt>
                <c:pt idx="9">
                  <c:v>6.7450821334414934</c:v>
                </c:pt>
              </c:numCache>
            </c:numRef>
          </c:val>
          <c:extLst>
            <c:ext xmlns:c16="http://schemas.microsoft.com/office/drawing/2014/chart" uri="{C3380CC4-5D6E-409C-BE32-E72D297353CC}">
              <c16:uniqueId val="{00000001-884C-43BE-ABD6-739BD4EE68EE}"/>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40"/>
          <c:min val="-1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02002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a:solidFill>
                  <a:schemeClr val="accent1"/>
                </a:solidFill>
              </a:rPr>
              <a:t>Travel</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4939468503937003"/>
          <c:h val="0.85319925634295712"/>
        </c:manualLayout>
      </c:layout>
      <c:barChart>
        <c:barDir val="bar"/>
        <c:grouping val="clustered"/>
        <c:varyColors val="0"/>
        <c:ser>
          <c:idx val="0"/>
          <c:order val="0"/>
          <c:tx>
            <c:strRef>
              <c:f>'Chart 21'!$AD$3</c:f>
              <c:strCache>
                <c:ptCount val="1"/>
                <c:pt idx="0">
                  <c:v>Imports</c:v>
                </c:pt>
              </c:strCache>
            </c:strRef>
          </c:tx>
          <c:spPr>
            <a:solidFill>
              <a:srgbClr val="00B050"/>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B05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21'!$AC$4:$AC$13</c:f>
              <c:strCache>
                <c:ptCount val="10"/>
                <c:pt idx="0">
                  <c:v>Spain</c:v>
                </c:pt>
                <c:pt idx="1">
                  <c:v>The Netherlands</c:v>
                </c:pt>
                <c:pt idx="2">
                  <c:v>India</c:v>
                </c:pt>
                <c:pt idx="3">
                  <c:v>Singapore</c:v>
                </c:pt>
                <c:pt idx="4">
                  <c:v>France</c:v>
                </c:pt>
                <c:pt idx="5">
                  <c:v>China</c:v>
                </c:pt>
                <c:pt idx="6">
                  <c:v>Germany</c:v>
                </c:pt>
                <c:pt idx="7">
                  <c:v>Ireland</c:v>
                </c:pt>
                <c:pt idx="8">
                  <c:v>United Kingdom</c:v>
                </c:pt>
                <c:pt idx="9">
                  <c:v>United States</c:v>
                </c:pt>
              </c:strCache>
            </c:strRef>
          </c:cat>
          <c:val>
            <c:numRef>
              <c:f>'Chart 21'!$AD$4:$AD$13</c:f>
              <c:numCache>
                <c:formatCode>0</c:formatCode>
                <c:ptCount val="10"/>
                <c:pt idx="0">
                  <c:v>19.983312448651567</c:v>
                </c:pt>
                <c:pt idx="1">
                  <c:v>19.828447988433862</c:v>
                </c:pt>
                <c:pt idx="2">
                  <c:v>0.44592974486388215</c:v>
                </c:pt>
                <c:pt idx="3">
                  <c:v>8.97584069219144</c:v>
                </c:pt>
                <c:pt idx="4">
                  <c:v>7.0307172051304656</c:v>
                </c:pt>
                <c:pt idx="5">
                  <c:v>-4.74590202288858</c:v>
                </c:pt>
                <c:pt idx="6">
                  <c:v>8.1849840724664382</c:v>
                </c:pt>
                <c:pt idx="7">
                  <c:v>13.006904430015398</c:v>
                </c:pt>
                <c:pt idx="8">
                  <c:v>9.9405420175759254</c:v>
                </c:pt>
                <c:pt idx="9">
                  <c:v>4.0021024177804509</c:v>
                </c:pt>
              </c:numCache>
            </c:numRef>
          </c:val>
          <c:extLst>
            <c:ext xmlns:c16="http://schemas.microsoft.com/office/drawing/2014/chart" uri="{C3380CC4-5D6E-409C-BE32-E72D297353CC}">
              <c16:uniqueId val="{00000000-EC7E-4B6C-974D-E02F02F9ED1D}"/>
            </c:ext>
          </c:extLst>
        </c:ser>
        <c:ser>
          <c:idx val="1"/>
          <c:order val="1"/>
          <c:tx>
            <c:strRef>
              <c:f>'Chart 21'!$AE$3</c:f>
              <c:strCache>
                <c:ptCount val="1"/>
                <c:pt idx="0">
                  <c:v>Exports</c:v>
                </c:pt>
              </c:strCache>
            </c:strRef>
          </c:tx>
          <c:spPr>
            <a:solidFill>
              <a:schemeClr val="accent1"/>
            </a:solidFill>
            <a:ln>
              <a:noFill/>
            </a:ln>
            <a:effectLst/>
          </c:spPr>
          <c:invertIfNegative val="0"/>
          <c:dLbls>
            <c:dLbl>
              <c:idx val="6"/>
              <c:layout>
                <c:manualLayout>
                  <c:x val="-1.0416666666666666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7E-4B6C-974D-E02F02F9ED1D}"/>
                </c:ext>
              </c:extLst>
            </c:dLbl>
            <c:spPr>
              <a:noFill/>
              <a:ln>
                <a:noFill/>
              </a:ln>
              <a:effectLst/>
            </c:spPr>
            <c:txPr>
              <a:bodyPr rot="0" spcFirstLastPara="1" vertOverflow="ellipsis" vert="horz" wrap="square" anchor="ctr" anchorCtr="1"/>
              <a:lstStyle/>
              <a:p>
                <a:pPr>
                  <a:defRPr sz="9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21'!$AC$4:$AC$13</c:f>
              <c:strCache>
                <c:ptCount val="10"/>
                <c:pt idx="0">
                  <c:v>Spain</c:v>
                </c:pt>
                <c:pt idx="1">
                  <c:v>The Netherlands</c:v>
                </c:pt>
                <c:pt idx="2">
                  <c:v>India</c:v>
                </c:pt>
                <c:pt idx="3">
                  <c:v>Singapore</c:v>
                </c:pt>
                <c:pt idx="4">
                  <c:v>France</c:v>
                </c:pt>
                <c:pt idx="5">
                  <c:v>China</c:v>
                </c:pt>
                <c:pt idx="6">
                  <c:v>Germany</c:v>
                </c:pt>
                <c:pt idx="7">
                  <c:v>Ireland</c:v>
                </c:pt>
                <c:pt idx="8">
                  <c:v>United Kingdom</c:v>
                </c:pt>
                <c:pt idx="9">
                  <c:v>United States</c:v>
                </c:pt>
              </c:strCache>
            </c:strRef>
          </c:cat>
          <c:val>
            <c:numRef>
              <c:f>'Chart 21'!$AE$4:$AE$13</c:f>
              <c:numCache>
                <c:formatCode>0</c:formatCode>
                <c:ptCount val="10"/>
                <c:pt idx="0">
                  <c:v>13.157569546063064</c:v>
                </c:pt>
                <c:pt idx="1">
                  <c:v>12.607174874038973</c:v>
                </c:pt>
                <c:pt idx="2">
                  <c:v>-1.1283917716628178</c:v>
                </c:pt>
                <c:pt idx="3">
                  <c:v>4.5575723268500568</c:v>
                </c:pt>
                <c:pt idx="4">
                  <c:v>13.471206821566772</c:v>
                </c:pt>
                <c:pt idx="5">
                  <c:v>36.686876485749501</c:v>
                </c:pt>
                <c:pt idx="6">
                  <c:v>11.331831381956325</c:v>
                </c:pt>
                <c:pt idx="7">
                  <c:v>21.591766006982226</c:v>
                </c:pt>
                <c:pt idx="8">
                  <c:v>9.6130941969708275</c:v>
                </c:pt>
                <c:pt idx="9">
                  <c:v>-0.81914567749967748</c:v>
                </c:pt>
              </c:numCache>
            </c:numRef>
          </c:val>
          <c:extLst>
            <c:ext xmlns:c16="http://schemas.microsoft.com/office/drawing/2014/chart" uri="{C3380CC4-5D6E-409C-BE32-E72D297353CC}">
              <c16:uniqueId val="{00000002-EC7E-4B6C-974D-E02F02F9ED1D}"/>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8102002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chemeClr val="tx1"/>
          </a:solidFil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b="1">
                <a:solidFill>
                  <a:schemeClr val="accent1"/>
                </a:solidFill>
              </a:rPr>
              <a:t>Share of AI-enabling goods</a:t>
            </a:r>
            <a:r>
              <a:rPr lang="en-GB" b="1" baseline="0">
                <a:solidFill>
                  <a:schemeClr val="accent1"/>
                </a:solidFill>
              </a:rPr>
              <a:t> in global trade</a:t>
            </a:r>
            <a:endParaRPr lang="en-GB" b="1">
              <a:solidFill>
                <a:schemeClr val="accent1"/>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GB"/>
        </a:p>
      </c:txPr>
    </c:title>
    <c:autoTitleDeleted val="0"/>
    <c:plotArea>
      <c:layout/>
      <c:lineChart>
        <c:grouping val="standard"/>
        <c:varyColors val="0"/>
        <c:ser>
          <c:idx val="0"/>
          <c:order val="0"/>
          <c:spPr>
            <a:ln w="28575" cap="rnd">
              <a:solidFill>
                <a:schemeClr val="accent1"/>
              </a:solidFill>
              <a:round/>
            </a:ln>
            <a:effectLst/>
          </c:spPr>
          <c:marker>
            <c:symbol val="none"/>
          </c:marker>
          <c:dLbls>
            <c:dLbl>
              <c:idx val="0"/>
              <c:layout>
                <c:manualLayout>
                  <c:x val="-2.5301594806422883E-2"/>
                  <c:y val="-8.79629629629630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0A7-4268-8D92-B23B1D671DC6}"/>
                </c:ext>
              </c:extLst>
            </c:dLbl>
            <c:dLbl>
              <c:idx val="7"/>
              <c:layout>
                <c:manualLayout>
                  <c:x val="-3.695150115473441E-2"/>
                  <c:y val="-9.32038834951456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0A7-4268-8D92-B23B1D671DC6}"/>
                </c:ext>
              </c:extLst>
            </c:dLbl>
            <c:dLbl>
              <c:idx val="10"/>
              <c:layout>
                <c:manualLayout>
                  <c:x val="-5.542725173210173E-2"/>
                  <c:y val="-6.94444444444444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0A7-4268-8D92-B23B1D671DC6}"/>
                </c:ext>
              </c:extLst>
            </c:dLbl>
            <c:dLbl>
              <c:idx val="11"/>
              <c:layout>
                <c:manualLayout>
                  <c:x val="-4.1666666666666768E-2"/>
                  <c:y val="-6.01851851851851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0A7-4268-8D92-B23B1D671DC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22'!$S$4:$S$14</c:f>
              <c:strCache>
                <c:ptCount val="11"/>
                <c:pt idx="0">
                  <c:v>2016</c:v>
                </c:pt>
                <c:pt idx="1">
                  <c:v>2017</c:v>
                </c:pt>
                <c:pt idx="2">
                  <c:v>2018</c:v>
                </c:pt>
                <c:pt idx="3">
                  <c:v>2019</c:v>
                </c:pt>
                <c:pt idx="4">
                  <c:v>2020</c:v>
                </c:pt>
                <c:pt idx="5">
                  <c:v>2021</c:v>
                </c:pt>
                <c:pt idx="6">
                  <c:v>2022</c:v>
                </c:pt>
                <c:pt idx="7">
                  <c:v>2023</c:v>
                </c:pt>
                <c:pt idx="8">
                  <c:v>2024</c:v>
                </c:pt>
                <c:pt idx="9">
                  <c:v>2025</c:v>
                </c:pt>
                <c:pt idx="10">
                  <c:v>2026H1</c:v>
                </c:pt>
              </c:strCache>
            </c:strRef>
          </c:cat>
          <c:val>
            <c:numRef>
              <c:f>'Chart 22'!$T$4:$T$14</c:f>
              <c:numCache>
                <c:formatCode>0.0</c:formatCode>
                <c:ptCount val="11"/>
                <c:pt idx="0">
                  <c:v>7.1198959350585938</c:v>
                </c:pt>
                <c:pt idx="1">
                  <c:v>7.4518170356750488</c:v>
                </c:pt>
                <c:pt idx="2">
                  <c:v>7.7458958625793457</c:v>
                </c:pt>
                <c:pt idx="3">
                  <c:v>7.7632293701171875</c:v>
                </c:pt>
                <c:pt idx="4">
                  <c:v>9.0737171173095703</c:v>
                </c:pt>
                <c:pt idx="5">
                  <c:v>8.8667745590209961</c:v>
                </c:pt>
                <c:pt idx="6">
                  <c:v>8.4038476943969727</c:v>
                </c:pt>
                <c:pt idx="7">
                  <c:v>7.9720921516418457</c:v>
                </c:pt>
                <c:pt idx="8">
                  <c:v>9.0043811798095703</c:v>
                </c:pt>
                <c:pt idx="9">
                  <c:v>10.958176612854004</c:v>
                </c:pt>
                <c:pt idx="10">
                  <c:v>14.778585433959961</c:v>
                </c:pt>
              </c:numCache>
            </c:numRef>
          </c:val>
          <c:smooth val="0"/>
          <c:extLst>
            <c:ext xmlns:c16="http://schemas.microsoft.com/office/drawing/2014/chart" uri="{C3380CC4-5D6E-409C-BE32-E72D297353CC}">
              <c16:uniqueId val="{00000004-A0A7-4268-8D92-B23B1D671DC6}"/>
            </c:ext>
          </c:extLst>
        </c:ser>
        <c:dLbls>
          <c:showLegendKey val="0"/>
          <c:showVal val="0"/>
          <c:showCatName val="0"/>
          <c:showSerName val="0"/>
          <c:showPercent val="0"/>
          <c:showBubbleSize val="0"/>
        </c:dLbls>
        <c:smooth val="0"/>
        <c:axId val="1007833663"/>
        <c:axId val="1007824063"/>
      </c:lineChart>
      <c:catAx>
        <c:axId val="10078336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7824063"/>
        <c:crosses val="autoZero"/>
        <c:auto val="1"/>
        <c:lblAlgn val="ctr"/>
        <c:lblOffset val="100"/>
        <c:noMultiLvlLbl val="0"/>
      </c:catAx>
      <c:valAx>
        <c:axId val="10078240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783366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b="1">
                <a:solidFill>
                  <a:schemeClr val="accent1"/>
                </a:solidFill>
              </a:rPr>
              <a:t>Trade</a:t>
            </a:r>
            <a:r>
              <a:rPr lang="en-GB" b="1" baseline="0">
                <a:solidFill>
                  <a:schemeClr val="accent1"/>
                </a:solidFill>
              </a:rPr>
              <a:t> g</a:t>
            </a:r>
            <a:r>
              <a:rPr lang="en-GB" b="1">
                <a:solidFill>
                  <a:schemeClr val="accent1"/>
                </a:solidFill>
              </a:rPr>
              <a:t>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0531546152150824E-2"/>
          <c:y val="0.13704789870387341"/>
          <c:w val="0.86598251554433547"/>
          <c:h val="0.64692489014008903"/>
        </c:manualLayout>
      </c:layout>
      <c:lineChart>
        <c:grouping val="standard"/>
        <c:varyColors val="0"/>
        <c:ser>
          <c:idx val="0"/>
          <c:order val="0"/>
          <c:tx>
            <c:v>AI-enabling goods</c:v>
          </c:tx>
          <c:spPr>
            <a:ln w="28575" cap="rnd">
              <a:solidFill>
                <a:schemeClr val="accent1"/>
              </a:solidFill>
              <a:round/>
            </a:ln>
            <a:effectLst/>
          </c:spPr>
          <c:marker>
            <c:symbol val="none"/>
          </c:marker>
          <c:cat>
            <c:strRef>
              <c:f>'Chart 22'!$S$4:$S$14</c:f>
              <c:strCache>
                <c:ptCount val="11"/>
                <c:pt idx="0">
                  <c:v>2016</c:v>
                </c:pt>
                <c:pt idx="1">
                  <c:v>2017</c:v>
                </c:pt>
                <c:pt idx="2">
                  <c:v>2018</c:v>
                </c:pt>
                <c:pt idx="3">
                  <c:v>2019</c:v>
                </c:pt>
                <c:pt idx="4">
                  <c:v>2020</c:v>
                </c:pt>
                <c:pt idx="5">
                  <c:v>2021</c:v>
                </c:pt>
                <c:pt idx="6">
                  <c:v>2022</c:v>
                </c:pt>
                <c:pt idx="7">
                  <c:v>2023</c:v>
                </c:pt>
                <c:pt idx="8">
                  <c:v>2024</c:v>
                </c:pt>
                <c:pt idx="9">
                  <c:v>2025</c:v>
                </c:pt>
                <c:pt idx="10">
                  <c:v>2026H1</c:v>
                </c:pt>
              </c:strCache>
            </c:strRef>
          </c:cat>
          <c:val>
            <c:numRef>
              <c:f>'Chart 22'!$U$4:$U$14</c:f>
              <c:numCache>
                <c:formatCode>0.0</c:formatCode>
                <c:ptCount val="11"/>
                <c:pt idx="0">
                  <c:v>2.3834033012390137</c:v>
                </c:pt>
                <c:pt idx="1">
                  <c:v>15.803507804870605</c:v>
                </c:pt>
                <c:pt idx="2">
                  <c:v>14.583916664123535</c:v>
                </c:pt>
                <c:pt idx="3">
                  <c:v>-2.4072911739349365</c:v>
                </c:pt>
                <c:pt idx="4">
                  <c:v>8.3052873611450195</c:v>
                </c:pt>
                <c:pt idx="5">
                  <c:v>23.416294097900391</c:v>
                </c:pt>
                <c:pt idx="6">
                  <c:v>6.8893837928771973</c:v>
                </c:pt>
                <c:pt idx="7">
                  <c:v>-9.608210563659668</c:v>
                </c:pt>
                <c:pt idx="8">
                  <c:v>15.737545967102051</c:v>
                </c:pt>
                <c:pt idx="9">
                  <c:v>30.564773559570313</c:v>
                </c:pt>
                <c:pt idx="10">
                  <c:v>67.144172668457031</c:v>
                </c:pt>
              </c:numCache>
            </c:numRef>
          </c:val>
          <c:smooth val="0"/>
          <c:extLst>
            <c:ext xmlns:c16="http://schemas.microsoft.com/office/drawing/2014/chart" uri="{C3380CC4-5D6E-409C-BE32-E72D297353CC}">
              <c16:uniqueId val="{00000000-AFE6-432A-AF42-5C318CB62F49}"/>
            </c:ext>
          </c:extLst>
        </c:ser>
        <c:ser>
          <c:idx val="1"/>
          <c:order val="1"/>
          <c:tx>
            <c:v>Total trade</c:v>
          </c:tx>
          <c:spPr>
            <a:ln w="28575" cap="rnd">
              <a:solidFill>
                <a:schemeClr val="accent2"/>
              </a:solidFill>
              <a:round/>
            </a:ln>
            <a:effectLst/>
          </c:spPr>
          <c:marker>
            <c:symbol val="none"/>
          </c:marker>
          <c:cat>
            <c:strRef>
              <c:f>'Chart 22'!$S$4:$S$14</c:f>
              <c:strCache>
                <c:ptCount val="11"/>
                <c:pt idx="0">
                  <c:v>2016</c:v>
                </c:pt>
                <c:pt idx="1">
                  <c:v>2017</c:v>
                </c:pt>
                <c:pt idx="2">
                  <c:v>2018</c:v>
                </c:pt>
                <c:pt idx="3">
                  <c:v>2019</c:v>
                </c:pt>
                <c:pt idx="4">
                  <c:v>2020</c:v>
                </c:pt>
                <c:pt idx="5">
                  <c:v>2021</c:v>
                </c:pt>
                <c:pt idx="6">
                  <c:v>2022</c:v>
                </c:pt>
                <c:pt idx="7">
                  <c:v>2023</c:v>
                </c:pt>
                <c:pt idx="8">
                  <c:v>2024</c:v>
                </c:pt>
                <c:pt idx="9">
                  <c:v>2025</c:v>
                </c:pt>
                <c:pt idx="10">
                  <c:v>2026H1</c:v>
                </c:pt>
              </c:strCache>
            </c:strRef>
          </c:cat>
          <c:val>
            <c:numRef>
              <c:f>'Chart 22'!$V$4:$V$14</c:f>
              <c:numCache>
                <c:formatCode>0.0</c:formatCode>
                <c:ptCount val="11"/>
                <c:pt idx="0">
                  <c:v>-3.1292910575866699</c:v>
                </c:pt>
                <c:pt idx="1">
                  <c:v>10.645349502563477</c:v>
                </c:pt>
                <c:pt idx="2">
                  <c:v>10.233656883239746</c:v>
                </c:pt>
                <c:pt idx="3">
                  <c:v>-2.6251962184906006</c:v>
                </c:pt>
                <c:pt idx="4">
                  <c:v>-7.3368959426879883</c:v>
                </c:pt>
                <c:pt idx="5">
                  <c:v>26.296726226806641</c:v>
                </c:pt>
                <c:pt idx="6">
                  <c:v>12.777395248413086</c:v>
                </c:pt>
                <c:pt idx="7">
                  <c:v>-4.7127408981323242</c:v>
                </c:pt>
                <c:pt idx="8">
                  <c:v>2.4187846183776855</c:v>
                </c:pt>
                <c:pt idx="9">
                  <c:v>7.2856388092041016</c:v>
                </c:pt>
                <c:pt idx="10">
                  <c:v>14.598905563354492</c:v>
                </c:pt>
              </c:numCache>
            </c:numRef>
          </c:val>
          <c:smooth val="0"/>
          <c:extLst>
            <c:ext xmlns:c16="http://schemas.microsoft.com/office/drawing/2014/chart" uri="{C3380CC4-5D6E-409C-BE32-E72D297353CC}">
              <c16:uniqueId val="{00000001-AFE6-432A-AF42-5C318CB62F49}"/>
            </c:ext>
          </c:extLst>
        </c:ser>
        <c:dLbls>
          <c:showLegendKey val="0"/>
          <c:showVal val="0"/>
          <c:showCatName val="0"/>
          <c:showSerName val="0"/>
          <c:showPercent val="0"/>
          <c:showBubbleSize val="0"/>
        </c:dLbls>
        <c:smooth val="0"/>
        <c:axId val="1874699120"/>
        <c:axId val="1874699600"/>
      </c:lineChart>
      <c:catAx>
        <c:axId val="1874699120"/>
        <c:scaling>
          <c:orientation val="minMax"/>
        </c:scaling>
        <c:delete val="0"/>
        <c:axPos val="b"/>
        <c:numFmt formatCode="General" sourceLinked="1"/>
        <c:majorTickMark val="none"/>
        <c:minorTickMark val="none"/>
        <c:tickLblPos val="low"/>
        <c:spPr>
          <a:noFill/>
          <a:ln w="9525" cap="flat" cmpd="sng" algn="ctr">
            <a:solidFill>
              <a:schemeClr val="bg2">
                <a:lumMod val="50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4699600"/>
        <c:crosses val="autoZero"/>
        <c:auto val="1"/>
        <c:lblAlgn val="ctr"/>
        <c:lblOffset val="100"/>
        <c:noMultiLvlLbl val="0"/>
      </c:catAx>
      <c:valAx>
        <c:axId val="1874699600"/>
        <c:scaling>
          <c:orientation val="minMax"/>
          <c:min val="-1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74699120"/>
        <c:crosses val="autoZero"/>
        <c:crossBetween val="between"/>
      </c:valAx>
      <c:spPr>
        <a:noFill/>
        <a:ln>
          <a:noFill/>
        </a:ln>
        <a:effectLst/>
      </c:spPr>
    </c:plotArea>
    <c:legend>
      <c:legendPos val="b"/>
      <c:layout>
        <c:manualLayout>
          <c:xMode val="edge"/>
          <c:yMode val="edge"/>
          <c:x val="0.23057027887279438"/>
          <c:y val="0.91476632029292537"/>
          <c:w val="0.55109408536890825"/>
          <c:h val="6.912659113018303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094529573373454E-2"/>
          <c:y val="2.1390801209850027E-2"/>
          <c:w val="0.92113063616408575"/>
          <c:h val="0.76994234304480191"/>
        </c:manualLayout>
      </c:layout>
      <c:barChart>
        <c:barDir val="col"/>
        <c:grouping val="stacked"/>
        <c:varyColors val="0"/>
        <c:ser>
          <c:idx val="0"/>
          <c:order val="0"/>
          <c:tx>
            <c:v>AI-enabling trade contribution</c:v>
          </c:tx>
          <c:spPr>
            <a:solidFill>
              <a:srgbClr val="00B050"/>
            </a:solidFill>
            <a:ln>
              <a:noFill/>
            </a:ln>
            <a:effectLst/>
          </c:spPr>
          <c:invertIfNegative val="0"/>
          <c:dLbls>
            <c:dLbl>
              <c:idx val="0"/>
              <c:layout>
                <c:manualLayout>
                  <c:x val="0"/>
                  <c:y val="-2.904942061273702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E25-4F58-B986-A82D622A7124}"/>
                </c:ext>
              </c:extLst>
            </c:dLbl>
            <c:dLbl>
              <c:idx val="1"/>
              <c:layout>
                <c:manualLayout>
                  <c:x val="-3.2269527584440599E-17"/>
                  <c:y val="2.6144478551463221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E25-4F58-B986-A82D622A7124}"/>
                </c:ext>
              </c:extLst>
            </c:dLbl>
            <c:dLbl>
              <c:idx val="2"/>
              <c:layout>
                <c:manualLayout>
                  <c:x val="-3.2269527584440599E-17"/>
                  <c:y val="3.1954362674010604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E25-4F58-B986-A82D622A7124}"/>
                </c:ext>
              </c:extLst>
            </c:dLbl>
            <c:dLbl>
              <c:idx val="3"/>
              <c:layout>
                <c:manualLayout>
                  <c:x val="3.5203527670665089E-3"/>
                  <c:y val="3.1954820145201464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25-4F58-B986-A82D622A7124}"/>
                </c:ext>
              </c:extLst>
            </c:dLbl>
            <c:dLbl>
              <c:idx val="4"/>
              <c:layout>
                <c:manualLayout>
                  <c:x val="0"/>
                  <c:y val="-3.1954362674010604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E25-4F58-B986-A82D622A7124}"/>
                </c:ext>
              </c:extLst>
            </c:dLbl>
            <c:dLbl>
              <c:idx val="6"/>
              <c:layout>
                <c:manualLayout>
                  <c:x val="0"/>
                  <c:y val="2.6144478551463221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E25-4F58-B986-A82D622A7124}"/>
                </c:ext>
              </c:extLst>
            </c:dLbl>
            <c:dLbl>
              <c:idx val="7"/>
              <c:layout>
                <c:manualLayout>
                  <c:x val="0"/>
                  <c:y val="3.1954362674010708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E25-4F58-B986-A82D622A7124}"/>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23'!$S$4:$S$14</c:f>
              <c:strCache>
                <c:ptCount val="11"/>
                <c:pt idx="0">
                  <c:v>2016</c:v>
                </c:pt>
                <c:pt idx="1">
                  <c:v>2017</c:v>
                </c:pt>
                <c:pt idx="2">
                  <c:v>2018</c:v>
                </c:pt>
                <c:pt idx="3">
                  <c:v>2019</c:v>
                </c:pt>
                <c:pt idx="4">
                  <c:v>2020</c:v>
                </c:pt>
                <c:pt idx="5">
                  <c:v>2021</c:v>
                </c:pt>
                <c:pt idx="6">
                  <c:v>2022</c:v>
                </c:pt>
                <c:pt idx="7">
                  <c:v>2023</c:v>
                </c:pt>
                <c:pt idx="8">
                  <c:v>2024</c:v>
                </c:pt>
                <c:pt idx="9">
                  <c:v>2025</c:v>
                </c:pt>
                <c:pt idx="10">
                  <c:v>2026H1</c:v>
                </c:pt>
              </c:strCache>
            </c:strRef>
          </c:cat>
          <c:val>
            <c:numRef>
              <c:f>'Chart 23'!$W$4:$W$14</c:f>
              <c:numCache>
                <c:formatCode>0.0</c:formatCode>
                <c:ptCount val="11"/>
                <c:pt idx="0">
                  <c:v>0.16055880486965179</c:v>
                </c:pt>
                <c:pt idx="1">
                  <c:v>1.1251933574676514</c:v>
                </c:pt>
                <c:pt idx="2">
                  <c:v>1.0867668390274048</c:v>
                </c:pt>
                <c:pt idx="3">
                  <c:v>-0.18646626174449921</c:v>
                </c:pt>
                <c:pt idx="4">
                  <c:v>0.64475852251052856</c:v>
                </c:pt>
                <c:pt idx="5">
                  <c:v>2.1247282028198242</c:v>
                </c:pt>
                <c:pt idx="6">
                  <c:v>0.61086612939834595</c:v>
                </c:pt>
                <c:pt idx="7">
                  <c:v>-0.80745935440063477</c:v>
                </c:pt>
                <c:pt idx="8">
                  <c:v>1.2539961338043213</c:v>
                </c:pt>
                <c:pt idx="9">
                  <c:v>2.7521686553955078</c:v>
                </c:pt>
                <c:pt idx="10">
                  <c:v>6.8034696578979492</c:v>
                </c:pt>
              </c:numCache>
            </c:numRef>
          </c:val>
          <c:extLst>
            <c:ext xmlns:c16="http://schemas.microsoft.com/office/drawing/2014/chart" uri="{C3380CC4-5D6E-409C-BE32-E72D297353CC}">
              <c16:uniqueId val="{00000000-AE25-4F58-B986-A82D622A7124}"/>
            </c:ext>
          </c:extLst>
        </c:ser>
        <c:ser>
          <c:idx val="1"/>
          <c:order val="1"/>
          <c:tx>
            <c:v>Other merchandise trade contribution</c:v>
          </c:tx>
          <c:spPr>
            <a:solidFill>
              <a:schemeClr val="accent2"/>
            </a:solidFill>
            <a:ln>
              <a:noFill/>
            </a:ln>
            <a:effectLst/>
          </c:spPr>
          <c:invertIfNegative val="0"/>
          <c:dLbls>
            <c:dLbl>
              <c:idx val="8"/>
              <c:layout>
                <c:manualLayout>
                  <c:x val="-3.5203527670667023E-3"/>
                  <c:y val="-4.3574130919105371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2"/>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E25-4F58-B986-A82D622A7124}"/>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23'!$S$4:$S$14</c:f>
              <c:strCache>
                <c:ptCount val="11"/>
                <c:pt idx="0">
                  <c:v>2016</c:v>
                </c:pt>
                <c:pt idx="1">
                  <c:v>2017</c:v>
                </c:pt>
                <c:pt idx="2">
                  <c:v>2018</c:v>
                </c:pt>
                <c:pt idx="3">
                  <c:v>2019</c:v>
                </c:pt>
                <c:pt idx="4">
                  <c:v>2020</c:v>
                </c:pt>
                <c:pt idx="5">
                  <c:v>2021</c:v>
                </c:pt>
                <c:pt idx="6">
                  <c:v>2022</c:v>
                </c:pt>
                <c:pt idx="7">
                  <c:v>2023</c:v>
                </c:pt>
                <c:pt idx="8">
                  <c:v>2024</c:v>
                </c:pt>
                <c:pt idx="9">
                  <c:v>2025</c:v>
                </c:pt>
                <c:pt idx="10">
                  <c:v>2026H1</c:v>
                </c:pt>
              </c:strCache>
            </c:strRef>
          </c:cat>
          <c:val>
            <c:numRef>
              <c:f>'Chart 23'!$X$4:$X$14</c:f>
              <c:numCache>
                <c:formatCode>0.0</c:formatCode>
                <c:ptCount val="11"/>
                <c:pt idx="0">
                  <c:v>-3.2898497581481934</c:v>
                </c:pt>
                <c:pt idx="1">
                  <c:v>9.5201559066772461</c:v>
                </c:pt>
                <c:pt idx="2">
                  <c:v>9.1468896865844727</c:v>
                </c:pt>
                <c:pt idx="3">
                  <c:v>-2.438730001449585</c:v>
                </c:pt>
                <c:pt idx="4">
                  <c:v>-7.9816546440124512</c:v>
                </c:pt>
                <c:pt idx="5">
                  <c:v>24.1719970703125</c:v>
                </c:pt>
                <c:pt idx="6">
                  <c:v>12.166528701782227</c:v>
                </c:pt>
                <c:pt idx="7">
                  <c:v>-3.9052815437316895</c:v>
                </c:pt>
                <c:pt idx="8">
                  <c:v>1.1647884845733643</c:v>
                </c:pt>
                <c:pt idx="9">
                  <c:v>4.5334701538085938</c:v>
                </c:pt>
                <c:pt idx="10">
                  <c:v>7.795435905456543</c:v>
                </c:pt>
              </c:numCache>
            </c:numRef>
          </c:val>
          <c:extLst>
            <c:ext xmlns:c16="http://schemas.microsoft.com/office/drawing/2014/chart" uri="{C3380CC4-5D6E-409C-BE32-E72D297353CC}">
              <c16:uniqueId val="{00000001-AE25-4F58-B986-A82D622A7124}"/>
            </c:ext>
          </c:extLst>
        </c:ser>
        <c:dLbls>
          <c:showLegendKey val="0"/>
          <c:showVal val="0"/>
          <c:showCatName val="0"/>
          <c:showSerName val="0"/>
          <c:showPercent val="0"/>
          <c:showBubbleSize val="0"/>
        </c:dLbls>
        <c:gapWidth val="82"/>
        <c:overlap val="100"/>
        <c:axId val="54761503"/>
        <c:axId val="54771103"/>
      </c:barChart>
      <c:lineChart>
        <c:grouping val="stacked"/>
        <c:varyColors val="0"/>
        <c:ser>
          <c:idx val="2"/>
          <c:order val="2"/>
          <c:tx>
            <c:v>Total growth</c:v>
          </c:tx>
          <c:spPr>
            <a:ln w="28575" cap="rnd">
              <a:solidFill>
                <a:schemeClr val="accent1"/>
              </a:solidFill>
              <a:round/>
            </a:ln>
            <a:effectLst/>
          </c:spPr>
          <c:marker>
            <c:symbol val="circle"/>
            <c:size val="5"/>
            <c:spPr>
              <a:solidFill>
                <a:schemeClr val="accent1"/>
              </a:solidFill>
              <a:ln w="9525">
                <a:noFill/>
              </a:ln>
              <a:effectLst/>
            </c:spPr>
          </c:marker>
          <c:cat>
            <c:strRef>
              <c:f>'Chart 23'!$S$4:$S$14</c:f>
              <c:strCache>
                <c:ptCount val="11"/>
                <c:pt idx="0">
                  <c:v>2016</c:v>
                </c:pt>
                <c:pt idx="1">
                  <c:v>2017</c:v>
                </c:pt>
                <c:pt idx="2">
                  <c:v>2018</c:v>
                </c:pt>
                <c:pt idx="3">
                  <c:v>2019</c:v>
                </c:pt>
                <c:pt idx="4">
                  <c:v>2020</c:v>
                </c:pt>
                <c:pt idx="5">
                  <c:v>2021</c:v>
                </c:pt>
                <c:pt idx="6">
                  <c:v>2022</c:v>
                </c:pt>
                <c:pt idx="7">
                  <c:v>2023</c:v>
                </c:pt>
                <c:pt idx="8">
                  <c:v>2024</c:v>
                </c:pt>
                <c:pt idx="9">
                  <c:v>2025</c:v>
                </c:pt>
                <c:pt idx="10">
                  <c:v>2026H1</c:v>
                </c:pt>
              </c:strCache>
            </c:strRef>
          </c:cat>
          <c:val>
            <c:numRef>
              <c:f>'Chart 23'!$V$4:$V$14</c:f>
              <c:numCache>
                <c:formatCode>0.0</c:formatCode>
                <c:ptCount val="11"/>
                <c:pt idx="0">
                  <c:v>-3.1292910575866699</c:v>
                </c:pt>
                <c:pt idx="1">
                  <c:v>10.645349502563477</c:v>
                </c:pt>
                <c:pt idx="2">
                  <c:v>10.233656883239746</c:v>
                </c:pt>
                <c:pt idx="3">
                  <c:v>-2.6251962184906006</c:v>
                </c:pt>
                <c:pt idx="4">
                  <c:v>-7.3368959426879883</c:v>
                </c:pt>
                <c:pt idx="5">
                  <c:v>26.296726226806641</c:v>
                </c:pt>
                <c:pt idx="6">
                  <c:v>12.777395248413086</c:v>
                </c:pt>
                <c:pt idx="7">
                  <c:v>-4.7127408981323242</c:v>
                </c:pt>
                <c:pt idx="8">
                  <c:v>2.4187846183776855</c:v>
                </c:pt>
                <c:pt idx="9">
                  <c:v>7.2856388092041016</c:v>
                </c:pt>
                <c:pt idx="10">
                  <c:v>14.598905563354492</c:v>
                </c:pt>
              </c:numCache>
            </c:numRef>
          </c:val>
          <c:smooth val="0"/>
          <c:extLst>
            <c:ext xmlns:c16="http://schemas.microsoft.com/office/drawing/2014/chart" uri="{C3380CC4-5D6E-409C-BE32-E72D297353CC}">
              <c16:uniqueId val="{00000002-AE25-4F58-B986-A82D622A7124}"/>
            </c:ext>
          </c:extLst>
        </c:ser>
        <c:dLbls>
          <c:showLegendKey val="0"/>
          <c:showVal val="0"/>
          <c:showCatName val="0"/>
          <c:showSerName val="0"/>
          <c:showPercent val="0"/>
          <c:showBubbleSize val="0"/>
        </c:dLbls>
        <c:marker val="1"/>
        <c:smooth val="0"/>
        <c:axId val="54761503"/>
        <c:axId val="54771103"/>
      </c:lineChart>
      <c:catAx>
        <c:axId val="54761503"/>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71103"/>
        <c:crosses val="autoZero"/>
        <c:auto val="1"/>
        <c:lblAlgn val="ctr"/>
        <c:lblOffset val="100"/>
        <c:noMultiLvlLbl val="0"/>
      </c:catAx>
      <c:valAx>
        <c:axId val="547711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615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9672784805078479E-2"/>
          <c:y val="4.0632665812564805E-2"/>
          <c:w val="0.94124259054764314"/>
          <c:h val="0.91348893704906509"/>
        </c:manualLayout>
      </c:layout>
      <c:bubbleChart>
        <c:varyColors val="0"/>
        <c:ser>
          <c:idx val="0"/>
          <c:order val="0"/>
          <c:tx>
            <c:strRef>
              <c:f>'Chart 25'!$AA$2</c:f>
              <c:strCache>
                <c:ptCount val="1"/>
                <c:pt idx="0">
                  <c:v>2025</c:v>
                </c:pt>
              </c:strCache>
            </c:strRef>
          </c:tx>
          <c:spPr>
            <a:solidFill>
              <a:schemeClr val="accent1">
                <a:alpha val="75000"/>
              </a:schemeClr>
            </a:solidFill>
            <a:ln>
              <a:noFill/>
            </a:ln>
            <a:effectLst/>
          </c:spPr>
          <c:invertIfNegative val="0"/>
          <c:dPt>
            <c:idx val="0"/>
            <c:invertIfNegative val="0"/>
            <c:bubble3D val="0"/>
            <c:spPr>
              <a:solidFill>
                <a:schemeClr val="tx2">
                  <a:lumMod val="50000"/>
                  <a:lumOff val="50000"/>
                </a:schemeClr>
              </a:solidFill>
              <a:ln>
                <a:noFill/>
              </a:ln>
              <a:effectLst/>
            </c:spPr>
            <c:extLst>
              <c:ext xmlns:c16="http://schemas.microsoft.com/office/drawing/2014/chart" uri="{C3380CC4-5D6E-409C-BE32-E72D297353CC}">
                <c16:uniqueId val="{00000001-30E0-457C-81A8-202BA3FA9BD1}"/>
              </c:ext>
            </c:extLst>
          </c:dPt>
          <c:dPt>
            <c:idx val="1"/>
            <c:invertIfNegative val="0"/>
            <c:bubble3D val="0"/>
            <c:spPr>
              <a:solidFill>
                <a:schemeClr val="tx2">
                  <a:lumMod val="50000"/>
                  <a:lumOff val="50000"/>
                </a:schemeClr>
              </a:solidFill>
              <a:ln>
                <a:noFill/>
              </a:ln>
              <a:effectLst/>
            </c:spPr>
            <c:extLst>
              <c:ext xmlns:c16="http://schemas.microsoft.com/office/drawing/2014/chart" uri="{C3380CC4-5D6E-409C-BE32-E72D297353CC}">
                <c16:uniqueId val="{00000003-30E0-457C-81A8-202BA3FA9BD1}"/>
              </c:ext>
            </c:extLst>
          </c:dPt>
          <c:dPt>
            <c:idx val="2"/>
            <c:invertIfNegative val="0"/>
            <c:bubble3D val="0"/>
            <c:spPr>
              <a:solidFill>
                <a:schemeClr val="tx2">
                  <a:lumMod val="50000"/>
                  <a:lumOff val="50000"/>
                </a:schemeClr>
              </a:solidFill>
              <a:ln>
                <a:noFill/>
              </a:ln>
              <a:effectLst/>
            </c:spPr>
            <c:extLst>
              <c:ext xmlns:c16="http://schemas.microsoft.com/office/drawing/2014/chart" uri="{C3380CC4-5D6E-409C-BE32-E72D297353CC}">
                <c16:uniqueId val="{00000005-30E0-457C-81A8-202BA3FA9BD1}"/>
              </c:ext>
            </c:extLst>
          </c:dPt>
          <c:dPt>
            <c:idx val="3"/>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7-30E0-457C-81A8-202BA3FA9BD1}"/>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9-30E0-457C-81A8-202BA3FA9BD1}"/>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B-30E0-457C-81A8-202BA3FA9BD1}"/>
              </c:ext>
            </c:extLst>
          </c:dPt>
          <c:dPt>
            <c:idx val="6"/>
            <c:invertIfNegative val="0"/>
            <c:bubble3D val="0"/>
            <c:spPr>
              <a:pattFill prst="dkUpDiag">
                <a:fgClr>
                  <a:schemeClr val="accent1"/>
                </a:fgClr>
                <a:bgClr>
                  <a:schemeClr val="bg1"/>
                </a:bgClr>
              </a:pattFill>
              <a:ln>
                <a:noFill/>
              </a:ln>
              <a:effectLst/>
            </c:spPr>
            <c:extLst>
              <c:ext xmlns:c16="http://schemas.microsoft.com/office/drawing/2014/chart" uri="{C3380CC4-5D6E-409C-BE32-E72D297353CC}">
                <c16:uniqueId val="{0000000D-30E0-457C-81A8-202BA3FA9BD1}"/>
              </c:ext>
            </c:extLst>
          </c:dPt>
          <c:dPt>
            <c:idx val="7"/>
            <c:invertIfNegative val="0"/>
            <c:bubble3D val="0"/>
            <c:spPr>
              <a:solidFill>
                <a:schemeClr val="accent1"/>
              </a:solidFill>
              <a:ln>
                <a:noFill/>
              </a:ln>
              <a:effectLst/>
            </c:spPr>
            <c:extLst>
              <c:ext xmlns:c16="http://schemas.microsoft.com/office/drawing/2014/chart" uri="{C3380CC4-5D6E-409C-BE32-E72D297353CC}">
                <c16:uniqueId val="{0000000F-30E0-457C-81A8-202BA3FA9BD1}"/>
              </c:ext>
            </c:extLst>
          </c:dPt>
          <c:dPt>
            <c:idx val="8"/>
            <c:invertIfNegative val="0"/>
            <c:bubble3D val="0"/>
            <c:spPr>
              <a:solidFill>
                <a:schemeClr val="accent1"/>
              </a:solidFill>
              <a:ln>
                <a:noFill/>
              </a:ln>
              <a:effectLst/>
            </c:spPr>
            <c:extLst>
              <c:ext xmlns:c16="http://schemas.microsoft.com/office/drawing/2014/chart" uri="{C3380CC4-5D6E-409C-BE32-E72D297353CC}">
                <c16:uniqueId val="{00000011-30E0-457C-81A8-202BA3FA9BD1}"/>
              </c:ext>
            </c:extLst>
          </c:dPt>
          <c:dPt>
            <c:idx val="9"/>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13-30E0-457C-81A8-202BA3FA9BD1}"/>
              </c:ext>
            </c:extLst>
          </c:dPt>
          <c:dPt>
            <c:idx val="10"/>
            <c:invertIfNegative val="0"/>
            <c:bubble3D val="0"/>
            <c:spPr>
              <a:pattFill prst="dkUpDiag">
                <a:fgClr>
                  <a:schemeClr val="accent5">
                    <a:lumMod val="40000"/>
                    <a:lumOff val="60000"/>
                  </a:schemeClr>
                </a:fgClr>
                <a:bgClr>
                  <a:schemeClr val="bg1"/>
                </a:bgClr>
              </a:pattFill>
              <a:ln>
                <a:noFill/>
              </a:ln>
              <a:effectLst/>
            </c:spPr>
            <c:extLst>
              <c:ext xmlns:c16="http://schemas.microsoft.com/office/drawing/2014/chart" uri="{C3380CC4-5D6E-409C-BE32-E72D297353CC}">
                <c16:uniqueId val="{00000015-30E0-457C-81A8-202BA3FA9BD1}"/>
              </c:ext>
            </c:extLst>
          </c:dPt>
          <c:dPt>
            <c:idx val="11"/>
            <c:invertIfNegative val="0"/>
            <c:bubble3D val="0"/>
            <c:spPr>
              <a:solidFill>
                <a:schemeClr val="accent5">
                  <a:lumMod val="40000"/>
                  <a:lumOff val="60000"/>
                </a:schemeClr>
              </a:solidFill>
              <a:ln>
                <a:noFill/>
              </a:ln>
              <a:effectLst/>
            </c:spPr>
            <c:extLst>
              <c:ext xmlns:c16="http://schemas.microsoft.com/office/drawing/2014/chart" uri="{C3380CC4-5D6E-409C-BE32-E72D297353CC}">
                <c16:uniqueId val="{00000017-30E0-457C-81A8-202BA3FA9BD1}"/>
              </c:ext>
            </c:extLst>
          </c:dPt>
          <c:dPt>
            <c:idx val="12"/>
            <c:invertIfNegative val="0"/>
            <c:bubble3D val="0"/>
            <c:spPr>
              <a:solidFill>
                <a:schemeClr val="accent2">
                  <a:lumMod val="60000"/>
                  <a:lumOff val="40000"/>
                </a:schemeClr>
              </a:solidFill>
              <a:ln>
                <a:noFill/>
              </a:ln>
              <a:effectLst/>
            </c:spPr>
            <c:extLst>
              <c:ext xmlns:c16="http://schemas.microsoft.com/office/drawing/2014/chart" uri="{C3380CC4-5D6E-409C-BE32-E72D297353CC}">
                <c16:uniqueId val="{00000019-30E0-457C-81A8-202BA3FA9BD1}"/>
              </c:ext>
            </c:extLst>
          </c:dPt>
          <c:dPt>
            <c:idx val="13"/>
            <c:invertIfNegative val="0"/>
            <c:bubble3D val="0"/>
            <c:spPr>
              <a:pattFill prst="dkUpDiag">
                <a:fgClr>
                  <a:schemeClr val="accent2">
                    <a:lumMod val="60000"/>
                    <a:lumOff val="40000"/>
                  </a:schemeClr>
                </a:fgClr>
                <a:bgClr>
                  <a:schemeClr val="bg1"/>
                </a:bgClr>
              </a:pattFill>
              <a:ln>
                <a:noFill/>
              </a:ln>
              <a:effectLst/>
            </c:spPr>
            <c:extLst>
              <c:ext xmlns:c16="http://schemas.microsoft.com/office/drawing/2014/chart" uri="{C3380CC4-5D6E-409C-BE32-E72D297353CC}">
                <c16:uniqueId val="{0000001B-30E0-457C-81A8-202BA3FA9BD1}"/>
              </c:ext>
            </c:extLst>
          </c:dPt>
          <c:dPt>
            <c:idx val="14"/>
            <c:invertIfNegative val="0"/>
            <c:bubble3D val="0"/>
            <c:spPr>
              <a:pattFill prst="dkUpDiag">
                <a:fgClr>
                  <a:schemeClr val="accent2">
                    <a:lumMod val="60000"/>
                    <a:lumOff val="40000"/>
                  </a:schemeClr>
                </a:fgClr>
                <a:bgClr>
                  <a:schemeClr val="bg1"/>
                </a:bgClr>
              </a:pattFill>
              <a:ln>
                <a:noFill/>
              </a:ln>
              <a:effectLst/>
            </c:spPr>
            <c:extLst>
              <c:ext xmlns:c16="http://schemas.microsoft.com/office/drawing/2014/chart" uri="{C3380CC4-5D6E-409C-BE32-E72D297353CC}">
                <c16:uniqueId val="{0000001D-30E0-457C-81A8-202BA3FA9BD1}"/>
              </c:ext>
            </c:extLst>
          </c:dPt>
          <c:dPt>
            <c:idx val="15"/>
            <c:invertIfNegative val="0"/>
            <c:bubble3D val="0"/>
            <c:spPr>
              <a:pattFill prst="dkUpDiag">
                <a:fgClr>
                  <a:schemeClr val="accent2">
                    <a:lumMod val="60000"/>
                    <a:lumOff val="40000"/>
                  </a:schemeClr>
                </a:fgClr>
                <a:bgClr>
                  <a:schemeClr val="bg1"/>
                </a:bgClr>
              </a:pattFill>
              <a:ln>
                <a:noFill/>
              </a:ln>
              <a:effectLst/>
            </c:spPr>
            <c:extLst>
              <c:ext xmlns:c16="http://schemas.microsoft.com/office/drawing/2014/chart" uri="{C3380CC4-5D6E-409C-BE32-E72D297353CC}">
                <c16:uniqueId val="{0000001F-30E0-457C-81A8-202BA3FA9BD1}"/>
              </c:ext>
            </c:extLst>
          </c:dPt>
          <c:dPt>
            <c:idx val="16"/>
            <c:invertIfNegative val="0"/>
            <c:bubble3D val="0"/>
            <c:spPr>
              <a:pattFill prst="dkUpDiag">
                <a:fgClr>
                  <a:schemeClr val="accent2">
                    <a:lumMod val="60000"/>
                    <a:lumOff val="40000"/>
                  </a:schemeClr>
                </a:fgClr>
                <a:bgClr>
                  <a:schemeClr val="bg1"/>
                </a:bgClr>
              </a:pattFill>
              <a:ln>
                <a:noFill/>
              </a:ln>
              <a:effectLst/>
            </c:spPr>
            <c:extLst>
              <c:ext xmlns:c16="http://schemas.microsoft.com/office/drawing/2014/chart" uri="{C3380CC4-5D6E-409C-BE32-E72D297353CC}">
                <c16:uniqueId val="{00000021-30E0-457C-81A8-202BA3FA9BD1}"/>
              </c:ext>
            </c:extLst>
          </c:dPt>
          <c:dPt>
            <c:idx val="18"/>
            <c:invertIfNegative val="0"/>
            <c:bubble3D val="0"/>
            <c:spPr>
              <a:solidFill>
                <a:schemeClr val="bg1">
                  <a:lumMod val="75000"/>
                </a:schemeClr>
              </a:solidFill>
              <a:ln>
                <a:noFill/>
              </a:ln>
              <a:effectLst/>
            </c:spPr>
            <c:extLst>
              <c:ext xmlns:c16="http://schemas.microsoft.com/office/drawing/2014/chart" uri="{C3380CC4-5D6E-409C-BE32-E72D297353CC}">
                <c16:uniqueId val="{00000023-30E0-457C-81A8-202BA3FA9BD1}"/>
              </c:ext>
            </c:extLst>
          </c:dPt>
          <c:dLbls>
            <c:dLbl>
              <c:idx val="0"/>
              <c:layout>
                <c:manualLayout>
                  <c:x val="-8.1011630755167388E-2"/>
                  <c:y val="-8.1843155739516005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E0-457C-81A8-202BA3FA9BD1}"/>
                </c:ext>
              </c:extLst>
            </c:dLbl>
            <c:dLbl>
              <c:idx val="1"/>
              <c:layout>
                <c:manualLayout>
                  <c:x val="-9.7773348776443461E-2"/>
                  <c:y val="-0.1041181925248798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E0-457C-81A8-202BA3FA9BD1}"/>
                </c:ext>
              </c:extLst>
            </c:dLbl>
            <c:dLbl>
              <c:idx val="2"/>
              <c:layout>
                <c:manualLayout>
                  <c:x val="-9.2834518181028017E-2"/>
                  <c:y val="-0.2490484191127099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0E0-457C-81A8-202BA3FA9BD1}"/>
                </c:ext>
              </c:extLst>
            </c:dLbl>
            <c:dLbl>
              <c:idx val="3"/>
              <c:layout>
                <c:manualLayout>
                  <c:x val="-0.1428493980367227"/>
                  <c:y val="7.3074246195996409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0E0-457C-81A8-202BA3FA9BD1}"/>
                </c:ext>
              </c:extLst>
            </c:dLbl>
            <c:dLbl>
              <c:idx val="4"/>
              <c:layout>
                <c:manualLayout>
                  <c:x val="-8.7884345569011008E-2"/>
                  <c:y val="-0.14012150009305305"/>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0E0-457C-81A8-202BA3FA9BD1}"/>
                </c:ext>
              </c:extLst>
            </c:dLbl>
            <c:dLbl>
              <c:idx val="5"/>
              <c:layout>
                <c:manualLayout>
                  <c:x val="-2.3965595426995702E-2"/>
                  <c:y val="-0.13737958284847324"/>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0E0-457C-81A8-202BA3FA9BD1}"/>
                </c:ext>
              </c:extLst>
            </c:dLbl>
            <c:dLbl>
              <c:idx val="6"/>
              <c:layout>
                <c:manualLayout>
                  <c:x val="-0.15507546402744765"/>
                  <c:y val="0.12861058365439515"/>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0E0-457C-81A8-202BA3FA9BD1}"/>
                </c:ext>
              </c:extLst>
            </c:dLbl>
            <c:dLbl>
              <c:idx val="7"/>
              <c:layout>
                <c:manualLayout>
                  <c:x val="-0.11641793961151016"/>
                  <c:y val="0.143975969425053"/>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0E0-457C-81A8-202BA3FA9BD1}"/>
                </c:ext>
              </c:extLst>
            </c:dLbl>
            <c:dLbl>
              <c:idx val="8"/>
              <c:layout>
                <c:manualLayout>
                  <c:x val="-7.1511047986329401E-2"/>
                  <c:y val="-0.1843545603026060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0E0-457C-81A8-202BA3FA9BD1}"/>
                </c:ext>
              </c:extLst>
            </c:dLbl>
            <c:dLbl>
              <c:idx val="9"/>
              <c:layout>
                <c:manualLayout>
                  <c:x val="-0.12577056628392996"/>
                  <c:y val="0.14030255269631309"/>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0E0-457C-81A8-202BA3FA9BD1}"/>
                </c:ext>
              </c:extLst>
            </c:dLbl>
            <c:dLbl>
              <c:idx val="10"/>
              <c:layout>
                <c:manualLayout>
                  <c:x val="-0.12732806120466594"/>
                  <c:y val="0.12338706229977939"/>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0E0-457C-81A8-202BA3FA9BD1}"/>
                </c:ext>
              </c:extLst>
            </c:dLbl>
            <c:dLbl>
              <c:idx val="11"/>
              <c:layout>
                <c:manualLayout>
                  <c:x val="-0.12329647964018192"/>
                  <c:y val="6.0560270100000736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0E0-457C-81A8-202BA3FA9BD1}"/>
                </c:ext>
              </c:extLst>
            </c:dLbl>
            <c:dLbl>
              <c:idx val="12"/>
              <c:layout>
                <c:manualLayout>
                  <c:x val="-5.9684476016082871E-2"/>
                  <c:y val="-0.42383062793677917"/>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0E0-457C-81A8-202BA3FA9BD1}"/>
                </c:ext>
              </c:extLst>
            </c:dLbl>
            <c:dLbl>
              <c:idx val="13"/>
              <c:layout>
                <c:manualLayout>
                  <c:x val="-9.5153567535869413E-2"/>
                  <c:y val="0.14532254004196241"/>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0E0-457C-81A8-202BA3FA9BD1}"/>
                </c:ext>
              </c:extLst>
            </c:dLbl>
            <c:dLbl>
              <c:idx val="14"/>
              <c:layout>
                <c:manualLayout>
                  <c:x val="-8.9810130150201992E-2"/>
                  <c:y val="0.23728487147234967"/>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0E0-457C-81A8-202BA3FA9BD1}"/>
                </c:ext>
              </c:extLst>
            </c:dLbl>
            <c:dLbl>
              <c:idx val="15"/>
              <c:layout>
                <c:manualLayout>
                  <c:x val="-8.6087927355394445E-2"/>
                  <c:y val="-0.11241932342868789"/>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0E0-457C-81A8-202BA3FA9BD1}"/>
                </c:ext>
              </c:extLst>
            </c:dLbl>
            <c:dLbl>
              <c:idx val="16"/>
              <c:layout>
                <c:manualLayout>
                  <c:x val="-5.4006713487766596E-2"/>
                  <c:y val="8.774192991224708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21-30E0-457C-81A8-202BA3FA9BD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'Chart 25'!$AC$3:$AC$21</c:f>
              <c:strCache>
                <c:ptCount val="19"/>
                <c:pt idx="0">
                  <c:v>US from East Asia excluding China</c:v>
                </c:pt>
                <c:pt idx="1">
                  <c:v>US from Southeast Asia</c:v>
                </c:pt>
                <c:pt idx="2">
                  <c:v>US from North America</c:v>
                </c:pt>
                <c:pt idx="4">
                  <c:v>Intra-East Asia excluding China</c:v>
                </c:pt>
                <c:pt idx="5">
                  <c:v>Southeast Asia from East Asia excluding China</c:v>
                </c:pt>
                <c:pt idx="6">
                  <c:v>Southeast Asia from China</c:v>
                </c:pt>
                <c:pt idx="7">
                  <c:v>East Asia excluding China from Southeast Asia</c:v>
                </c:pt>
                <c:pt idx="8">
                  <c:v>Intra-Southeast Asia</c:v>
                </c:pt>
                <c:pt idx="10">
                  <c:v>Europe from China</c:v>
                </c:pt>
                <c:pt idx="11">
                  <c:v>Intra-Europe</c:v>
                </c:pt>
                <c:pt idx="13">
                  <c:v>East Asia from China</c:v>
                </c:pt>
                <c:pt idx="14">
                  <c:v>China from Southeast Asia</c:v>
                </c:pt>
                <c:pt idx="15">
                  <c:v>China from East Asia</c:v>
                </c:pt>
                <c:pt idx="16">
                  <c:v>US from China</c:v>
                </c:pt>
                <c:pt idx="18">
                  <c:v>Other</c:v>
                </c:pt>
              </c:strCache>
            </c:strRef>
          </c:xVal>
          <c:yVal>
            <c:numRef>
              <c:f>'Chart 25'!$AB$3:$AB$21</c:f>
              <c:numCache>
                <c:formatCode>0.0</c:formatCode>
                <c:ptCount val="19"/>
                <c:pt idx="0">
                  <c:v>4.3630677461624146</c:v>
                </c:pt>
                <c:pt idx="1">
                  <c:v>1.3520550727844238</c:v>
                </c:pt>
                <c:pt idx="2">
                  <c:v>1.0899817943572998</c:v>
                </c:pt>
                <c:pt idx="4">
                  <c:v>3.4266061782836914</c:v>
                </c:pt>
                <c:pt idx="5">
                  <c:v>2.9299120903015137</c:v>
                </c:pt>
                <c:pt idx="6">
                  <c:v>1.2339670658111572</c:v>
                </c:pt>
                <c:pt idx="7">
                  <c:v>0.51185989379882813</c:v>
                </c:pt>
                <c:pt idx="8">
                  <c:v>0.18454742431640625</c:v>
                </c:pt>
                <c:pt idx="10">
                  <c:v>-0.90341806411743164</c:v>
                </c:pt>
                <c:pt idx="11">
                  <c:v>-2.811612606048584</c:v>
                </c:pt>
                <c:pt idx="13">
                  <c:v>-1.555966854095459</c:v>
                </c:pt>
                <c:pt idx="14">
                  <c:v>-2.1455707550048828</c:v>
                </c:pt>
                <c:pt idx="15">
                  <c:v>-2.2865581512451172</c:v>
                </c:pt>
                <c:pt idx="16">
                  <c:v>-3.3782957196235657</c:v>
                </c:pt>
                <c:pt idx="18">
                  <c:v>-2.0105743408203125</c:v>
                </c:pt>
              </c:numCache>
            </c:numRef>
          </c:yVal>
          <c:bubbleSize>
            <c:numRef>
              <c:f>'Chart 25'!$AA$3:$AA$21</c:f>
              <c:numCache>
                <c:formatCode>0.0</c:formatCode>
                <c:ptCount val="19"/>
                <c:pt idx="0">
                  <c:v>6.1864972114562988</c:v>
                </c:pt>
                <c:pt idx="1">
                  <c:v>4.11920166015625</c:v>
                </c:pt>
                <c:pt idx="2">
                  <c:v>3.5903477668762207</c:v>
                </c:pt>
                <c:pt idx="4">
                  <c:v>12.364460945129395</c:v>
                </c:pt>
                <c:pt idx="5">
                  <c:v>8.1651906967163086</c:v>
                </c:pt>
                <c:pt idx="6">
                  <c:v>3.3236477375030518</c:v>
                </c:pt>
                <c:pt idx="7">
                  <c:v>5.0839285850524902</c:v>
                </c:pt>
                <c:pt idx="8">
                  <c:v>3.1865034103393555</c:v>
                </c:pt>
                <c:pt idx="10">
                  <c:v>1.8557441234588623</c:v>
                </c:pt>
                <c:pt idx="11">
                  <c:v>5.3687644004821777</c:v>
                </c:pt>
                <c:pt idx="13">
                  <c:v>6.4487595558166504</c:v>
                </c:pt>
                <c:pt idx="14">
                  <c:v>2.9239087104797363</c:v>
                </c:pt>
                <c:pt idx="15">
                  <c:v>11.505221366882324</c:v>
                </c:pt>
                <c:pt idx="16">
                  <c:v>0.56955450773239136</c:v>
                </c:pt>
                <c:pt idx="18">
                  <c:v>25.308273315429688</c:v>
                </c:pt>
              </c:numCache>
            </c:numRef>
          </c:bubbleSize>
          <c:bubble3D val="0"/>
          <c:extLst>
            <c:ext xmlns:c16="http://schemas.microsoft.com/office/drawing/2014/chart" uri="{C3380CC4-5D6E-409C-BE32-E72D297353CC}">
              <c16:uniqueId val="{00000024-30E0-457C-81A8-202BA3FA9BD1}"/>
            </c:ext>
          </c:extLst>
        </c:ser>
        <c:dLbls>
          <c:showLegendKey val="0"/>
          <c:showVal val="0"/>
          <c:showCatName val="0"/>
          <c:showSerName val="0"/>
          <c:showPercent val="0"/>
          <c:showBubbleSize val="0"/>
        </c:dLbls>
        <c:bubbleScale val="100"/>
        <c:showNegBubbles val="0"/>
        <c:axId val="1077771536"/>
        <c:axId val="1299990544"/>
      </c:bubbleChart>
      <c:valAx>
        <c:axId val="1077771536"/>
        <c:scaling>
          <c:orientation val="minMax"/>
          <c:max val="21"/>
          <c:min val="0"/>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one"/>
        <c:spPr>
          <a:noFill/>
          <a:ln w="9525" cap="flat" cmpd="sng" algn="ctr">
            <a:solidFill>
              <a:srgbClr val="C0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9990544"/>
        <c:crosses val="autoZero"/>
        <c:crossBetween val="midCat"/>
      </c:valAx>
      <c:valAx>
        <c:axId val="12999905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777153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Exports, 2026H1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4116667400707339E-2"/>
          <c:y val="0.10523741829484923"/>
          <c:w val="0.88347251085953427"/>
          <c:h val="0.86355170003237258"/>
        </c:manualLayout>
      </c:layout>
      <c:bubbleChart>
        <c:varyColors val="0"/>
        <c:ser>
          <c:idx val="0"/>
          <c:order val="0"/>
          <c:tx>
            <c:v>AI-enabling goods</c:v>
          </c:tx>
          <c:spPr>
            <a:solidFill>
              <a:schemeClr val="accent2">
                <a:alpha val="45000"/>
              </a:schemeClr>
            </a:solidFill>
            <a:ln>
              <a:solidFill>
                <a:schemeClr val="accent2"/>
              </a:solidFill>
            </a:ln>
            <a:effectLst/>
          </c:spPr>
          <c:invertIfNegative val="0"/>
          <c:dLbls>
            <c:dLbl>
              <c:idx val="0"/>
              <c:layout>
                <c:manualLayout>
                  <c:x val="-0.1277808448159487"/>
                  <c:y val="-0.1116348670901248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4C6-4FF8-9DA8-A60D0F82C7C4}"/>
                </c:ext>
              </c:extLst>
            </c:dLbl>
            <c:dLbl>
              <c:idx val="1"/>
              <c:layout>
                <c:manualLayout>
                  <c:x val="-2.6051631846580967E-2"/>
                  <c:y val="-0.10968651220755679"/>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4C6-4FF8-9DA8-A60D0F82C7C4}"/>
                </c:ext>
              </c:extLst>
            </c:dLbl>
            <c:dLbl>
              <c:idx val="2"/>
              <c:layout>
                <c:manualLayout>
                  <c:x val="1.4531401765541047E-2"/>
                  <c:y val="-7.378485243301422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4C6-4FF8-9DA8-A60D0F82C7C4}"/>
                </c:ext>
              </c:extLst>
            </c:dLbl>
            <c:dLbl>
              <c:idx val="3"/>
              <c:layout>
                <c:manualLayout>
                  <c:x val="1.8050230915539915E-2"/>
                  <c:y val="-0.15911472802855584"/>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4C6-4FF8-9DA8-A60D0F82C7C4}"/>
                </c:ext>
              </c:extLst>
            </c:dLbl>
            <c:dLbl>
              <c:idx val="4"/>
              <c:layout>
                <c:manualLayout>
                  <c:x val="-3.6118291700703881E-2"/>
                  <c:y val="-8.1237911025145063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4C6-4FF8-9DA8-A60D0F82C7C4}"/>
                </c:ext>
              </c:extLst>
            </c:dLbl>
            <c:dLbl>
              <c:idx val="5"/>
              <c:layout>
                <c:manualLayout>
                  <c:x val="1.5148626429379895E-2"/>
                  <c:y val="-0.11605415860735016"/>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4C6-4FF8-9DA8-A60D0F82C7C4}"/>
                </c:ext>
              </c:extLst>
            </c:dLbl>
            <c:dLbl>
              <c:idx val="6"/>
              <c:layout>
                <c:manualLayout>
                  <c:x val="-2.1793723681173768E-2"/>
                  <c:y val="-8.5106382978723402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4C6-4FF8-9DA8-A60D0F82C7C4}"/>
                </c:ext>
              </c:extLst>
            </c:dLbl>
            <c:dLbl>
              <c:idx val="7"/>
              <c:layout>
                <c:manualLayout>
                  <c:x val="-9.1178868390049128E-3"/>
                  <c:y val="-0.10586257293377896"/>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4C6-4FF8-9DA8-A60D0F82C7C4}"/>
                </c:ext>
              </c:extLst>
            </c:dLbl>
            <c:dLbl>
              <c:idx val="8"/>
              <c:layout>
                <c:manualLayout>
                  <c:x val="-9.04416391963455E-3"/>
                  <c:y val="-9.284336939896902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4C6-4FF8-9DA8-A60D0F82C7C4}"/>
                </c:ext>
              </c:extLst>
            </c:dLbl>
            <c:dLbl>
              <c:idx val="9"/>
              <c:layout>
                <c:manualLayout>
                  <c:x val="-0.15103955523280535"/>
                  <c:y val="-7.4667063449243591E-3"/>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4C6-4FF8-9DA8-A60D0F82C7C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2">
                        <a:lumMod val="50000"/>
                      </a:schemeClr>
                    </a:solidFill>
                    <a:latin typeface="+mn-lt"/>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xVal>
            <c:strRef>
              <c:f>'Chart 26'!$P$3:$P$12</c:f>
              <c:strCache>
                <c:ptCount val="10"/>
                <c:pt idx="0">
                  <c:v>Southeast Asia</c:v>
                </c:pt>
                <c:pt idx="1">
                  <c:v>China</c:v>
                </c:pt>
                <c:pt idx="2">
                  <c:v>Rest of Asia</c:v>
                </c:pt>
                <c:pt idx="3">
                  <c:v>East Asia excluding China</c:v>
                </c:pt>
                <c:pt idx="4">
                  <c:v>North America</c:v>
                </c:pt>
                <c:pt idx="5">
                  <c:v>Middle East</c:v>
                </c:pt>
                <c:pt idx="6">
                  <c:v>Europe</c:v>
                </c:pt>
                <c:pt idx="7">
                  <c:v>CIS</c:v>
                </c:pt>
                <c:pt idx="8">
                  <c:v>Africa</c:v>
                </c:pt>
                <c:pt idx="9">
                  <c:v>South and Central America</c:v>
                </c:pt>
              </c:strCache>
            </c:strRef>
          </c:xVal>
          <c:yVal>
            <c:numRef>
              <c:f>'Chart 26'!$R$3:$R$12</c:f>
              <c:numCache>
                <c:formatCode>0</c:formatCode>
                <c:ptCount val="10"/>
                <c:pt idx="0">
                  <c:v>86.197975158691406</c:v>
                </c:pt>
                <c:pt idx="1">
                  <c:v>77.678565979003906</c:v>
                </c:pt>
                <c:pt idx="2">
                  <c:v>75.967689514160156</c:v>
                </c:pt>
                <c:pt idx="3">
                  <c:v>73.996383666992188</c:v>
                </c:pt>
                <c:pt idx="4">
                  <c:v>68.276130676269531</c:v>
                </c:pt>
                <c:pt idx="5">
                  <c:v>35.199184417724609</c:v>
                </c:pt>
                <c:pt idx="6">
                  <c:v>33.811416625976563</c:v>
                </c:pt>
                <c:pt idx="7">
                  <c:v>16.346242904663086</c:v>
                </c:pt>
                <c:pt idx="8">
                  <c:v>12.965869903564453</c:v>
                </c:pt>
                <c:pt idx="9">
                  <c:v>-42.708843231201172</c:v>
                </c:pt>
              </c:numCache>
            </c:numRef>
          </c:yVal>
          <c:bubbleSize>
            <c:numRef>
              <c:f>'Chart 26'!$Q$3:$Q$12</c:f>
              <c:numCache>
                <c:formatCode>0</c:formatCode>
                <c:ptCount val="10"/>
                <c:pt idx="0">
                  <c:v>539895.91860069369</c:v>
                </c:pt>
                <c:pt idx="1">
                  <c:v>308819.84107487445</c:v>
                </c:pt>
                <c:pt idx="2">
                  <c:v>4290.6940908504348</c:v>
                </c:pt>
                <c:pt idx="3">
                  <c:v>878089.99081493542</c:v>
                </c:pt>
                <c:pt idx="4">
                  <c:v>238291.47986830826</c:v>
                </c:pt>
                <c:pt idx="5">
                  <c:v>5976.571371791706</c:v>
                </c:pt>
                <c:pt idx="6">
                  <c:v>183963.73019698329</c:v>
                </c:pt>
                <c:pt idx="7">
                  <c:v>200.81755540583782</c:v>
                </c:pt>
                <c:pt idx="8">
                  <c:v>431.94586059099481</c:v>
                </c:pt>
                <c:pt idx="9">
                  <c:v>938.56644322247985</c:v>
                </c:pt>
              </c:numCache>
            </c:numRef>
          </c:bubbleSize>
          <c:bubble3D val="0"/>
          <c:extLst>
            <c:ext xmlns:c16="http://schemas.microsoft.com/office/drawing/2014/chart" uri="{C3380CC4-5D6E-409C-BE32-E72D297353CC}">
              <c16:uniqueId val="{0000000A-84C6-4FF8-9DA8-A60D0F82C7C4}"/>
            </c:ext>
          </c:extLst>
        </c:ser>
        <c:ser>
          <c:idx val="1"/>
          <c:order val="1"/>
          <c:tx>
            <c:v>Total merchandise</c:v>
          </c:tx>
          <c:spPr>
            <a:solidFill>
              <a:srgbClr val="0070C0">
                <a:alpha val="45000"/>
              </a:srgbClr>
            </a:solidFill>
            <a:ln>
              <a:solidFill>
                <a:srgbClr val="0070C0"/>
              </a:solidFill>
            </a:ln>
            <a:effectLst/>
          </c:spPr>
          <c:invertIfNegative val="0"/>
          <c:dLbls>
            <c:dLbl>
              <c:idx val="0"/>
              <c:layout>
                <c:manualLayout>
                  <c:x val="-0.13784138063368534"/>
                  <c:y val="-0.10647482014388494"/>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4C6-4FF8-9DA8-A60D0F82C7C4}"/>
                </c:ext>
              </c:extLst>
            </c:dLbl>
            <c:dLbl>
              <c:idx val="1"/>
              <c:layout>
                <c:manualLayout>
                  <c:x val="-5.2015615333466172E-2"/>
                  <c:y val="-9.2086330935251856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4C6-4FF8-9DA8-A60D0F82C7C4}"/>
                </c:ext>
              </c:extLst>
            </c:dLbl>
            <c:dLbl>
              <c:idx val="2"/>
              <c:layout>
                <c:manualLayout>
                  <c:x val="-0.11183357296695232"/>
                  <c:y val="8.9208633093525183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4C6-4FF8-9DA8-A60D0F82C7C4}"/>
                </c:ext>
              </c:extLst>
            </c:dLbl>
            <c:dLbl>
              <c:idx val="3"/>
              <c:layout>
                <c:manualLayout>
                  <c:x val="-0.19505855750049814"/>
                  <c:y val="0.1553956834532374"/>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4C6-4FF8-9DA8-A60D0F82C7C4}"/>
                </c:ext>
              </c:extLst>
            </c:dLbl>
            <c:dLbl>
              <c:idx val="4"/>
              <c:layout>
                <c:manualLayout>
                  <c:x val="-0.11703513450029888"/>
                  <c:y val="-0.10071942446043165"/>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4C6-4FF8-9DA8-A60D0F82C7C4}"/>
                </c:ext>
              </c:extLst>
            </c:dLbl>
            <c:dLbl>
              <c:idx val="5"/>
              <c:layout>
                <c:manualLayout>
                  <c:x val="-0.19245777673382494"/>
                  <c:y val="0.21294964028776966"/>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0-84C6-4FF8-9DA8-A60D0F82C7C4}"/>
                </c:ext>
              </c:extLst>
            </c:dLbl>
            <c:dLbl>
              <c:idx val="6"/>
              <c:layout>
                <c:manualLayout>
                  <c:x val="-0.11963591526697229"/>
                  <c:y val="8.6330935251798566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84C6-4FF8-9DA8-A60D0F82C7C4}"/>
                </c:ext>
              </c:extLst>
            </c:dLbl>
            <c:dLbl>
              <c:idx val="7"/>
              <c:layout>
                <c:manualLayout>
                  <c:x val="-8.5825765300219181E-2"/>
                  <c:y val="0.14676258992805755"/>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2-84C6-4FF8-9DA8-A60D0F82C7C4}"/>
                </c:ext>
              </c:extLst>
            </c:dLbl>
            <c:dLbl>
              <c:idx val="8"/>
              <c:layout>
                <c:manualLayout>
                  <c:x val="-0.16124840753374522"/>
                  <c:y val="0.14964028776978416"/>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84C6-4FF8-9DA8-A60D0F82C7C4}"/>
                </c:ext>
              </c:extLst>
            </c:dLbl>
            <c:dLbl>
              <c:idx val="9"/>
              <c:layout>
                <c:manualLayout>
                  <c:x val="-2.0806246133386469E-2"/>
                  <c:y val="7.1942446043165367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4C6-4FF8-9DA8-A60D0F82C7C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70C0"/>
                    </a:solidFill>
                    <a:latin typeface="+mn-lt"/>
                    <a:ea typeface="+mn-ea"/>
                    <a:cs typeface="+mn-cs"/>
                  </a:defRPr>
                </a:pPr>
                <a:endParaRPr lang="en-US"/>
              </a:p>
            </c:txPr>
            <c:showLegendKey val="0"/>
            <c:showVal val="0"/>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rgbClr val="0070C0"/>
                      </a:solidFill>
                      <a:round/>
                    </a:ln>
                    <a:effectLst/>
                  </c:spPr>
                </c15:leaderLines>
              </c:ext>
            </c:extLst>
          </c:dLbls>
          <c:xVal>
            <c:strRef>
              <c:f>'Chart 26'!$U$3:$U$12</c:f>
              <c:strCache>
                <c:ptCount val="10"/>
                <c:pt idx="0">
                  <c:v>East Asia excluding China</c:v>
                </c:pt>
                <c:pt idx="1">
                  <c:v>Southeast Asia</c:v>
                </c:pt>
                <c:pt idx="2">
                  <c:v>Africa</c:v>
                </c:pt>
                <c:pt idx="3">
                  <c:v>South and Central America</c:v>
                </c:pt>
                <c:pt idx="4">
                  <c:v>China</c:v>
                </c:pt>
                <c:pt idx="5">
                  <c:v>North America</c:v>
                </c:pt>
                <c:pt idx="6">
                  <c:v>Rest of Asia</c:v>
                </c:pt>
                <c:pt idx="7">
                  <c:v>CIS</c:v>
                </c:pt>
                <c:pt idx="8">
                  <c:v>Europe</c:v>
                </c:pt>
                <c:pt idx="9">
                  <c:v>Middle East</c:v>
                </c:pt>
              </c:strCache>
            </c:strRef>
          </c:xVal>
          <c:yVal>
            <c:numRef>
              <c:f>'Chart 26'!$W$3:$W$12</c:f>
              <c:numCache>
                <c:formatCode>0</c:formatCode>
                <c:ptCount val="10"/>
                <c:pt idx="0">
                  <c:v>35.505237579345703</c:v>
                </c:pt>
                <c:pt idx="1">
                  <c:v>25.893867492675781</c:v>
                </c:pt>
                <c:pt idx="2">
                  <c:v>23.380573272705078</c:v>
                </c:pt>
                <c:pt idx="3">
                  <c:v>18.69865608215332</c:v>
                </c:pt>
                <c:pt idx="4">
                  <c:v>17.589330673217773</c:v>
                </c:pt>
                <c:pt idx="5">
                  <c:v>16.731912612915039</c:v>
                </c:pt>
                <c:pt idx="6">
                  <c:v>10.574386596679688</c:v>
                </c:pt>
                <c:pt idx="7">
                  <c:v>9.8601560592651367</c:v>
                </c:pt>
                <c:pt idx="8">
                  <c:v>8.8271636962890625</c:v>
                </c:pt>
                <c:pt idx="9">
                  <c:v>-3.7908909320831299</c:v>
                </c:pt>
              </c:numCache>
            </c:numRef>
          </c:yVal>
          <c:bubbleSize>
            <c:numRef>
              <c:f>'Chart 26'!$V$3:$V$12</c:f>
              <c:numCache>
                <c:formatCode>0</c:formatCode>
                <c:ptCount val="10"/>
                <c:pt idx="0">
                  <c:v>1806099.4420409938</c:v>
                </c:pt>
                <c:pt idx="1">
                  <c:v>1265934.5662880905</c:v>
                </c:pt>
                <c:pt idx="2">
                  <c:v>415797.66753490962</c:v>
                </c:pt>
                <c:pt idx="3">
                  <c:v>505417.742199386</c:v>
                </c:pt>
                <c:pt idx="4">
                  <c:v>2125358.8459589998</c:v>
                </c:pt>
                <c:pt idx="5">
                  <c:v>1946865.8364036144</c:v>
                </c:pt>
                <c:pt idx="6">
                  <c:v>573416.53125</c:v>
                </c:pt>
                <c:pt idx="7">
                  <c:v>323242.6773408365</c:v>
                </c:pt>
                <c:pt idx="8">
                  <c:v>4995655.2330553336</c:v>
                </c:pt>
                <c:pt idx="9">
                  <c:v>726612.2806002266</c:v>
                </c:pt>
              </c:numCache>
            </c:numRef>
          </c:bubbleSize>
          <c:bubble3D val="0"/>
          <c:extLst>
            <c:ext xmlns:c16="http://schemas.microsoft.com/office/drawing/2014/chart" uri="{C3380CC4-5D6E-409C-BE32-E72D297353CC}">
              <c16:uniqueId val="{00000015-84C6-4FF8-9DA8-A60D0F82C7C4}"/>
            </c:ext>
          </c:extLst>
        </c:ser>
        <c:dLbls>
          <c:showLegendKey val="0"/>
          <c:showVal val="0"/>
          <c:showCatName val="0"/>
          <c:showSerName val="0"/>
          <c:showPercent val="0"/>
          <c:showBubbleSize val="0"/>
        </c:dLbls>
        <c:bubbleScale val="100"/>
        <c:showNegBubbles val="0"/>
        <c:axId val="457306128"/>
        <c:axId val="457306608"/>
      </c:bubbleChart>
      <c:valAx>
        <c:axId val="457306128"/>
        <c:scaling>
          <c:orientation val="minMax"/>
          <c:max val="11"/>
          <c:min val="0"/>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one"/>
        <c:spPr>
          <a:noFill/>
          <a:ln w="6350" cap="flat" cmpd="sng" algn="ctr">
            <a:solidFill>
              <a:srgbClr val="C0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306608"/>
        <c:crosses val="autoZero"/>
        <c:crossBetween val="midCat"/>
      </c:valAx>
      <c:valAx>
        <c:axId val="457306608"/>
        <c:scaling>
          <c:orientation val="minMax"/>
          <c:max val="120"/>
          <c:min val="-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306128"/>
        <c:crosses val="autoZero"/>
        <c:crossBetween val="midCat"/>
        <c:majorUnit val="25"/>
      </c:valAx>
      <c:spPr>
        <a:noFill/>
        <a:ln>
          <a:noFill/>
        </a:ln>
        <a:effectLst/>
      </c:spPr>
    </c:plotArea>
    <c:legend>
      <c:legendPos val="r"/>
      <c:layout>
        <c:manualLayout>
          <c:xMode val="edge"/>
          <c:yMode val="edge"/>
          <c:x val="0.71564254313164588"/>
          <c:y val="0.15455663480769219"/>
          <c:w val="0.21411488521823027"/>
          <c:h val="9.576132991867969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Imports, 2026H1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3596944587284954E-2"/>
          <c:y val="0.10933414850632084"/>
          <c:w val="0.8920396295621269"/>
          <c:h val="0.85823997838584609"/>
        </c:manualLayout>
      </c:layout>
      <c:bubbleChart>
        <c:varyColors val="0"/>
        <c:ser>
          <c:idx val="0"/>
          <c:order val="0"/>
          <c:tx>
            <c:v>AI-enabling goods</c:v>
          </c:tx>
          <c:spPr>
            <a:solidFill>
              <a:schemeClr val="accent2">
                <a:alpha val="45000"/>
              </a:schemeClr>
            </a:solidFill>
            <a:ln>
              <a:solidFill>
                <a:schemeClr val="accent2"/>
              </a:solidFill>
            </a:ln>
            <a:effectLst/>
          </c:spPr>
          <c:invertIfNegative val="0"/>
          <c:dLbls>
            <c:dLbl>
              <c:idx val="0"/>
              <c:layout>
                <c:manualLayout>
                  <c:x val="-0.12414280634619618"/>
                  <c:y val="-7.2254335260115612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51D-4277-8A6C-7C86161B3A2A}"/>
                </c:ext>
              </c:extLst>
            </c:dLbl>
            <c:dLbl>
              <c:idx val="1"/>
              <c:layout>
                <c:manualLayout>
                  <c:x val="-0.10043896781184916"/>
                  <c:y val="-7.5144508670520235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1D-4277-8A6C-7C86161B3A2A}"/>
                </c:ext>
              </c:extLst>
            </c:dLbl>
            <c:dLbl>
              <c:idx val="2"/>
              <c:layout>
                <c:manualLayout>
                  <c:x val="-7.686190927716352E-2"/>
                  <c:y val="-7.8034682080924914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51D-4277-8A6C-7C86161B3A2A}"/>
                </c:ext>
              </c:extLst>
            </c:dLbl>
            <c:dLbl>
              <c:idx val="3"/>
              <c:layout>
                <c:manualLayout>
                  <c:x val="-7.0909598875700572E-2"/>
                  <c:y val="-0.14739884393063585"/>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51D-4277-8A6C-7C86161B3A2A}"/>
                </c:ext>
              </c:extLst>
            </c:dLbl>
            <c:dLbl>
              <c:idx val="4"/>
              <c:layout>
                <c:manualLayout>
                  <c:x val="-5.3820543862916841E-2"/>
                  <c:y val="-7.5144508670520291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51D-4277-8A6C-7C86161B3A2A}"/>
                </c:ext>
              </c:extLst>
            </c:dLbl>
            <c:dLbl>
              <c:idx val="5"/>
              <c:layout>
                <c:manualLayout>
                  <c:x val="-5.0788194855991467E-2"/>
                  <c:y val="-8.9595375722543405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51D-4277-8A6C-7C86161B3A2A}"/>
                </c:ext>
              </c:extLst>
            </c:dLbl>
            <c:dLbl>
              <c:idx val="6"/>
              <c:layout>
                <c:manualLayout>
                  <c:x val="-2.7557611879645779E-2"/>
                  <c:y val="-4.913294797687872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51D-4277-8A6C-7C86161B3A2A}"/>
                </c:ext>
              </c:extLst>
            </c:dLbl>
            <c:dLbl>
              <c:idx val="7"/>
              <c:layout>
                <c:manualLayout>
                  <c:x val="-4.2927623224233394E-2"/>
                  <c:y val="-0.11271676300578046"/>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51D-4277-8A6C-7C86161B3A2A}"/>
                </c:ext>
              </c:extLst>
            </c:dLbl>
            <c:dLbl>
              <c:idx val="8"/>
              <c:layout>
                <c:manualLayout>
                  <c:x val="-5.3870917218374947E-2"/>
                  <c:y val="-5.4913294797687862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51D-4277-8A6C-7C86161B3A2A}"/>
                </c:ext>
              </c:extLst>
            </c:dLbl>
            <c:dLbl>
              <c:idx val="9"/>
              <c:layout>
                <c:manualLayout>
                  <c:x val="-3.184167527387876E-2"/>
                  <c:y val="-4.3352601156069363E-2"/>
                </c:manualLayout>
              </c:layout>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51D-4277-8A6C-7C86161B3A2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2">
                        <a:lumMod val="50000"/>
                      </a:schemeClr>
                    </a:solidFill>
                    <a:latin typeface="+mn-lt"/>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accent2"/>
                      </a:solidFill>
                      <a:round/>
                    </a:ln>
                    <a:effectLst/>
                  </c:spPr>
                </c15:leaderLines>
              </c:ext>
            </c:extLst>
          </c:dLbls>
          <c:xVal>
            <c:strRef>
              <c:f>'Chart 26'!$P$29:$P$38</c:f>
              <c:strCache>
                <c:ptCount val="10"/>
                <c:pt idx="0">
                  <c:v>North America</c:v>
                </c:pt>
                <c:pt idx="1">
                  <c:v>Southeast Asia</c:v>
                </c:pt>
                <c:pt idx="2">
                  <c:v>Rest of Asia</c:v>
                </c:pt>
                <c:pt idx="3">
                  <c:v>East Asia excluding China</c:v>
                </c:pt>
                <c:pt idx="4">
                  <c:v>China</c:v>
                </c:pt>
                <c:pt idx="5">
                  <c:v>Europe</c:v>
                </c:pt>
                <c:pt idx="6">
                  <c:v>Africa</c:v>
                </c:pt>
                <c:pt idx="7">
                  <c:v>South and Central America</c:v>
                </c:pt>
                <c:pt idx="8">
                  <c:v>Middle East</c:v>
                </c:pt>
                <c:pt idx="9">
                  <c:v>CIS</c:v>
                </c:pt>
              </c:strCache>
            </c:strRef>
          </c:xVal>
          <c:yVal>
            <c:numRef>
              <c:f>'Chart 26'!$R$29:$R$38</c:f>
              <c:numCache>
                <c:formatCode>0</c:formatCode>
                <c:ptCount val="10"/>
                <c:pt idx="0">
                  <c:v>96.789436340332031</c:v>
                </c:pt>
                <c:pt idx="1">
                  <c:v>69.764129638671875</c:v>
                </c:pt>
                <c:pt idx="2">
                  <c:v>57.939983367919922</c:v>
                </c:pt>
                <c:pt idx="3">
                  <c:v>55.982250213623047</c:v>
                </c:pt>
                <c:pt idx="4">
                  <c:v>52.140682220458984</c:v>
                </c:pt>
                <c:pt idx="5">
                  <c:v>43.312469482421875</c:v>
                </c:pt>
                <c:pt idx="6">
                  <c:v>15.531938552856445</c:v>
                </c:pt>
                <c:pt idx="7">
                  <c:v>13.328019142150879</c:v>
                </c:pt>
                <c:pt idx="8">
                  <c:v>10.408461570739746</c:v>
                </c:pt>
                <c:pt idx="9">
                  <c:v>4.7671389579772949</c:v>
                </c:pt>
              </c:numCache>
            </c:numRef>
          </c:yVal>
          <c:bubbleSize>
            <c:numRef>
              <c:f>'Chart 26'!$Q$29:$Q$38</c:f>
              <c:numCache>
                <c:formatCode>0</c:formatCode>
                <c:ptCount val="10"/>
                <c:pt idx="0">
                  <c:v>482865.71990297618</c:v>
                </c:pt>
                <c:pt idx="1">
                  <c:v>377945.49436568108</c:v>
                </c:pt>
                <c:pt idx="2">
                  <c:v>46442.625006521514</c:v>
                </c:pt>
                <c:pt idx="3">
                  <c:v>589940.40718915197</c:v>
                </c:pt>
                <c:pt idx="4">
                  <c:v>422973.17724835954</c:v>
                </c:pt>
                <c:pt idx="5">
                  <c:v>235996.2348412353</c:v>
                </c:pt>
                <c:pt idx="6">
                  <c:v>4601.8302618325288</c:v>
                </c:pt>
                <c:pt idx="7">
                  <c:v>11887.799510442295</c:v>
                </c:pt>
                <c:pt idx="8">
                  <c:v>7579.6452378685062</c:v>
                </c:pt>
                <c:pt idx="9">
                  <c:v>2894.7535059592365</c:v>
                </c:pt>
              </c:numCache>
            </c:numRef>
          </c:bubbleSize>
          <c:bubble3D val="0"/>
          <c:extLst>
            <c:ext xmlns:c16="http://schemas.microsoft.com/office/drawing/2014/chart" uri="{C3380CC4-5D6E-409C-BE32-E72D297353CC}">
              <c16:uniqueId val="{0000000A-751D-4277-8A6C-7C86161B3A2A}"/>
            </c:ext>
          </c:extLst>
        </c:ser>
        <c:ser>
          <c:idx val="1"/>
          <c:order val="1"/>
          <c:tx>
            <c:v>Total merchandise</c:v>
          </c:tx>
          <c:spPr>
            <a:solidFill>
              <a:srgbClr val="0070C0">
                <a:alpha val="44000"/>
              </a:srgbClr>
            </a:solidFill>
            <a:ln>
              <a:solidFill>
                <a:srgbClr val="0070C0"/>
              </a:solidFill>
            </a:ln>
            <a:effectLst/>
          </c:spPr>
          <c:invertIfNegative val="0"/>
          <c:dLbls>
            <c:dLbl>
              <c:idx val="0"/>
              <c:layout>
                <c:manualLayout>
                  <c:x val="-9.6723337077499125E-2"/>
                  <c:y val="-0.1387283236994219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51D-4277-8A6C-7C86161B3A2A}"/>
                </c:ext>
              </c:extLst>
            </c:dLbl>
            <c:dLbl>
              <c:idx val="1"/>
              <c:layout>
                <c:manualLayout>
                  <c:x val="-7.2975053981109483E-2"/>
                  <c:y val="-9.5375722543352595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51D-4277-8A6C-7C86161B3A2A}"/>
                </c:ext>
              </c:extLst>
            </c:dLbl>
            <c:dLbl>
              <c:idx val="2"/>
              <c:layout>
                <c:manualLayout>
                  <c:x val="-0.1567612270705315"/>
                  <c:y val="7.8034682080924858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51D-4277-8A6C-7C86161B3A2A}"/>
                </c:ext>
              </c:extLst>
            </c:dLbl>
            <c:dLbl>
              <c:idx val="3"/>
              <c:layout>
                <c:manualLayout>
                  <c:x val="-5.4055595541562581E-3"/>
                  <c:y val="-6.9364161849710976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51D-4277-8A6C-7C86161B3A2A}"/>
                </c:ext>
              </c:extLst>
            </c:dLbl>
            <c:dLbl>
              <c:idx val="4"/>
              <c:layout>
                <c:manualLayout>
                  <c:x val="-0.15135566751637528"/>
                  <c:y val="9.5375722543352595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51D-4277-8A6C-7C86161B3A2A}"/>
                </c:ext>
              </c:extLst>
            </c:dLbl>
            <c:dLbl>
              <c:idx val="5"/>
              <c:layout>
                <c:manualLayout>
                  <c:x val="-6.2163934872796971E-2"/>
                  <c:y val="-0.12138728323699433"/>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51D-4277-8A6C-7C86161B3A2A}"/>
                </c:ext>
              </c:extLst>
            </c:dLbl>
            <c:dLbl>
              <c:idx val="6"/>
              <c:layout>
                <c:manualLayout>
                  <c:x val="-5.9461155095718837E-2"/>
                  <c:y val="7.8034682080924858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51D-4277-8A6C-7C86161B3A2A}"/>
                </c:ext>
              </c:extLst>
            </c:dLbl>
            <c:dLbl>
              <c:idx val="7"/>
              <c:layout>
                <c:manualLayout>
                  <c:x val="-0.18919458439546913"/>
                  <c:y val="0.10404624277456626"/>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2-751D-4277-8A6C-7C86161B3A2A}"/>
                </c:ext>
              </c:extLst>
            </c:dLbl>
            <c:dLbl>
              <c:idx val="8"/>
              <c:layout>
                <c:manualLayout>
                  <c:x val="-0.1216250899685158"/>
                  <c:y val="8.6705202312138727E-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51D-4277-8A6C-7C86161B3A2A}"/>
                </c:ext>
              </c:extLst>
            </c:dLbl>
            <c:dLbl>
              <c:idx val="9"/>
              <c:layout>
                <c:manualLayout>
                  <c:x val="-3.5136137102015776E-2"/>
                  <c:y val="0.11560693641618497"/>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51D-4277-8A6C-7C86161B3A2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70C0"/>
                    </a:solidFill>
                    <a:latin typeface="+mn-lt"/>
                    <a:ea typeface="+mn-ea"/>
                    <a:cs typeface="+mn-cs"/>
                  </a:defRPr>
                </a:pPr>
                <a:endParaRPr lang="en-US"/>
              </a:p>
            </c:txPr>
            <c:showLegendKey val="0"/>
            <c:showVal val="0"/>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rgbClr val="0070C0"/>
                      </a:solidFill>
                      <a:round/>
                    </a:ln>
                    <a:effectLst/>
                  </c:spPr>
                </c15:leaderLines>
              </c:ext>
            </c:extLst>
          </c:dLbls>
          <c:xVal>
            <c:strRef>
              <c:f>'Chart 26'!$U$29:$U$38</c:f>
              <c:strCache>
                <c:ptCount val="10"/>
                <c:pt idx="0">
                  <c:v>Southeast Asia</c:v>
                </c:pt>
                <c:pt idx="1">
                  <c:v>China</c:v>
                </c:pt>
                <c:pt idx="2">
                  <c:v>East Asia excluding China</c:v>
                </c:pt>
                <c:pt idx="3">
                  <c:v>Africa</c:v>
                </c:pt>
                <c:pt idx="4">
                  <c:v>Rest of Asia</c:v>
                </c:pt>
                <c:pt idx="5">
                  <c:v>Europe</c:v>
                </c:pt>
                <c:pt idx="6">
                  <c:v>CIS</c:v>
                </c:pt>
                <c:pt idx="7">
                  <c:v>South and Central America</c:v>
                </c:pt>
                <c:pt idx="8">
                  <c:v>Middle East</c:v>
                </c:pt>
                <c:pt idx="9">
                  <c:v>North America</c:v>
                </c:pt>
              </c:strCache>
            </c:strRef>
          </c:xVal>
          <c:yVal>
            <c:numRef>
              <c:f>'Chart 26'!$W$29:$W$38</c:f>
              <c:numCache>
                <c:formatCode>0</c:formatCode>
                <c:ptCount val="10"/>
                <c:pt idx="0">
                  <c:v>24.149280548095703</c:v>
                </c:pt>
                <c:pt idx="1">
                  <c:v>22.960939407348633</c:v>
                </c:pt>
                <c:pt idx="2">
                  <c:v>22.139850616455078</c:v>
                </c:pt>
                <c:pt idx="3">
                  <c:v>14.809796333312988</c:v>
                </c:pt>
                <c:pt idx="4">
                  <c:v>14.229480743408203</c:v>
                </c:pt>
                <c:pt idx="5">
                  <c:v>13.146733283996582</c:v>
                </c:pt>
                <c:pt idx="6">
                  <c:v>9.1309022903442383</c:v>
                </c:pt>
                <c:pt idx="7">
                  <c:v>3.3427591323852539</c:v>
                </c:pt>
                <c:pt idx="8">
                  <c:v>-6.1522903442382813</c:v>
                </c:pt>
                <c:pt idx="9">
                  <c:v>-7.4686994552612305</c:v>
                </c:pt>
              </c:numCache>
            </c:numRef>
          </c:yVal>
          <c:bubbleSize>
            <c:numRef>
              <c:f>'Chart 26'!$V$29:$V$38</c:f>
              <c:numCache>
                <c:formatCode>0</c:formatCode>
                <c:ptCount val="10"/>
                <c:pt idx="0">
                  <c:v>571748.0234375</c:v>
                </c:pt>
                <c:pt idx="1">
                  <c:v>714566.75</c:v>
                </c:pt>
                <c:pt idx="2">
                  <c:v>767106.03125</c:v>
                </c:pt>
                <c:pt idx="3">
                  <c:v>199906.296875</c:v>
                </c:pt>
                <c:pt idx="4">
                  <c:v>375275.1875</c:v>
                </c:pt>
                <c:pt idx="5">
                  <c:v>2529492.25</c:v>
                </c:pt>
                <c:pt idx="6">
                  <c:v>128715.875</c:v>
                </c:pt>
                <c:pt idx="7">
                  <c:v>217180.734375</c:v>
                </c:pt>
                <c:pt idx="8">
                  <c:v>293812.25</c:v>
                </c:pt>
                <c:pt idx="9">
                  <c:v>1171401.5</c:v>
                </c:pt>
              </c:numCache>
            </c:numRef>
          </c:bubbleSize>
          <c:bubble3D val="0"/>
          <c:extLst>
            <c:ext xmlns:c16="http://schemas.microsoft.com/office/drawing/2014/chart" uri="{C3380CC4-5D6E-409C-BE32-E72D297353CC}">
              <c16:uniqueId val="{00000015-751D-4277-8A6C-7C86161B3A2A}"/>
            </c:ext>
          </c:extLst>
        </c:ser>
        <c:dLbls>
          <c:showLegendKey val="0"/>
          <c:showVal val="0"/>
          <c:showCatName val="0"/>
          <c:showSerName val="0"/>
          <c:showPercent val="0"/>
          <c:showBubbleSize val="0"/>
        </c:dLbls>
        <c:bubbleScale val="100"/>
        <c:showNegBubbles val="0"/>
        <c:axId val="457306128"/>
        <c:axId val="457306608"/>
      </c:bubbleChart>
      <c:valAx>
        <c:axId val="457306128"/>
        <c:scaling>
          <c:orientation val="minMax"/>
          <c:max val="11"/>
          <c:min val="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one"/>
        <c:spPr>
          <a:noFill/>
          <a:ln w="6350" cap="flat" cmpd="sng" algn="ctr">
            <a:solidFill>
              <a:srgbClr val="C0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306608"/>
        <c:crosses val="autoZero"/>
        <c:crossBetween val="midCat"/>
      </c:valAx>
      <c:valAx>
        <c:axId val="457306608"/>
        <c:scaling>
          <c:orientation val="minMax"/>
          <c:max val="120"/>
          <c:min val="-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306128"/>
        <c:crosses val="autoZero"/>
        <c:crossBetween val="midCat"/>
        <c:majorUnit val="25"/>
      </c:valAx>
      <c:spPr>
        <a:noFill/>
        <a:ln>
          <a:noFill/>
        </a:ln>
        <a:effectLst/>
      </c:spPr>
    </c:plotArea>
    <c:legend>
      <c:legendPos val="r"/>
      <c:layout>
        <c:manualLayout>
          <c:xMode val="edge"/>
          <c:yMode val="edge"/>
          <c:x val="0.72796985757897259"/>
          <c:y val="0.16150289859916514"/>
          <c:w val="0.21261346327841746"/>
          <c:h val="9.948917064040288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b="1">
                <a:solidFill>
                  <a:schemeClr val="accent1"/>
                </a:solidFill>
              </a:rPr>
              <a:t>Regional contributions to AI exports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9281430073948339E-2"/>
          <c:y val="0.14925553319919518"/>
          <c:w val="0.90802646059134307"/>
          <c:h val="0.61281547553034732"/>
        </c:manualLayout>
      </c:layout>
      <c:barChart>
        <c:barDir val="col"/>
        <c:grouping val="stacked"/>
        <c:varyColors val="0"/>
        <c:ser>
          <c:idx val="1"/>
          <c:order val="1"/>
          <c:tx>
            <c:strRef>
              <c:f>'Chart 27'!$Y$3</c:f>
              <c:strCache>
                <c:ptCount val="1"/>
                <c:pt idx="0">
                  <c:v>East Asia excluding China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27'!$W$4:$W$9</c:f>
              <c:strCache>
                <c:ptCount val="6"/>
                <c:pt idx="0">
                  <c:v>2025Q1</c:v>
                </c:pt>
                <c:pt idx="1">
                  <c:v>2025Q2</c:v>
                </c:pt>
                <c:pt idx="2">
                  <c:v>2025Q3</c:v>
                </c:pt>
                <c:pt idx="3">
                  <c:v>2025Q4</c:v>
                </c:pt>
                <c:pt idx="4">
                  <c:v>2026Q1</c:v>
                </c:pt>
                <c:pt idx="5">
                  <c:v>2026Q2</c:v>
                </c:pt>
              </c:strCache>
            </c:strRef>
          </c:cat>
          <c:val>
            <c:numRef>
              <c:f>'Chart 27'!$Y$4:$Y$9</c:f>
              <c:numCache>
                <c:formatCode>0.0</c:formatCode>
                <c:ptCount val="6"/>
                <c:pt idx="0">
                  <c:v>8.6932096481323242</c:v>
                </c:pt>
                <c:pt idx="1">
                  <c:v>12.932055473327637</c:v>
                </c:pt>
                <c:pt idx="2">
                  <c:v>12.675777435302734</c:v>
                </c:pt>
                <c:pt idx="3">
                  <c:v>17.775747299194336</c:v>
                </c:pt>
                <c:pt idx="4">
                  <c:v>26.745285034179688</c:v>
                </c:pt>
                <c:pt idx="5">
                  <c:v>32.296619415283203</c:v>
                </c:pt>
              </c:numCache>
            </c:numRef>
          </c:val>
          <c:extLst>
            <c:ext xmlns:c16="http://schemas.microsoft.com/office/drawing/2014/chart" uri="{C3380CC4-5D6E-409C-BE32-E72D297353CC}">
              <c16:uniqueId val="{00000000-6D4B-4C6D-A7E2-0B66CC00347D}"/>
            </c:ext>
          </c:extLst>
        </c:ser>
        <c:ser>
          <c:idx val="2"/>
          <c:order val="2"/>
          <c:tx>
            <c:strRef>
              <c:f>'Chart 27'!$Z$3</c:f>
              <c:strCache>
                <c:ptCount val="1"/>
                <c:pt idx="0">
                  <c:v>Southeast Asia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27'!$W$4:$W$9</c:f>
              <c:strCache>
                <c:ptCount val="6"/>
                <c:pt idx="0">
                  <c:v>2025Q1</c:v>
                </c:pt>
                <c:pt idx="1">
                  <c:v>2025Q2</c:v>
                </c:pt>
                <c:pt idx="2">
                  <c:v>2025Q3</c:v>
                </c:pt>
                <c:pt idx="3">
                  <c:v>2025Q4</c:v>
                </c:pt>
                <c:pt idx="4">
                  <c:v>2026Q1</c:v>
                </c:pt>
                <c:pt idx="5">
                  <c:v>2026Q2</c:v>
                </c:pt>
              </c:strCache>
            </c:strRef>
          </c:cat>
          <c:val>
            <c:numRef>
              <c:f>'Chart 27'!$Z$4:$Z$9</c:f>
              <c:numCache>
                <c:formatCode>0.0</c:formatCode>
                <c:ptCount val="6"/>
                <c:pt idx="0">
                  <c:v>6.6879181861877441</c:v>
                </c:pt>
                <c:pt idx="1">
                  <c:v>9.1021833419799805</c:v>
                </c:pt>
                <c:pt idx="2">
                  <c:v>8.140660285949707</c:v>
                </c:pt>
                <c:pt idx="3">
                  <c:v>11.598894119262695</c:v>
                </c:pt>
                <c:pt idx="4">
                  <c:v>17.439359664916992</c:v>
                </c:pt>
                <c:pt idx="5">
                  <c:v>22.016315460205078</c:v>
                </c:pt>
              </c:numCache>
            </c:numRef>
          </c:val>
          <c:extLst>
            <c:ext xmlns:c16="http://schemas.microsoft.com/office/drawing/2014/chart" uri="{C3380CC4-5D6E-409C-BE32-E72D297353CC}">
              <c16:uniqueId val="{00000001-6D4B-4C6D-A7E2-0B66CC00347D}"/>
            </c:ext>
          </c:extLst>
        </c:ser>
        <c:ser>
          <c:idx val="3"/>
          <c:order val="3"/>
          <c:tx>
            <c:strRef>
              <c:f>'Chart 27'!$AA$3</c:f>
              <c:strCache>
                <c:ptCount val="1"/>
                <c:pt idx="0">
                  <c:v>China</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27'!$W$4:$W$9</c:f>
              <c:strCache>
                <c:ptCount val="6"/>
                <c:pt idx="0">
                  <c:v>2025Q1</c:v>
                </c:pt>
                <c:pt idx="1">
                  <c:v>2025Q2</c:v>
                </c:pt>
                <c:pt idx="2">
                  <c:v>2025Q3</c:v>
                </c:pt>
                <c:pt idx="3">
                  <c:v>2025Q4</c:v>
                </c:pt>
                <c:pt idx="4">
                  <c:v>2026Q1</c:v>
                </c:pt>
                <c:pt idx="5">
                  <c:v>2026Q2</c:v>
                </c:pt>
              </c:strCache>
            </c:strRef>
          </c:cat>
          <c:val>
            <c:numRef>
              <c:f>'Chart 27'!$AA$4:$AA$9</c:f>
              <c:numCache>
                <c:formatCode>0.0</c:formatCode>
                <c:ptCount val="6"/>
                <c:pt idx="0">
                  <c:v>1.6028133630752563</c:v>
                </c:pt>
                <c:pt idx="1">
                  <c:v>2.7248497009277344</c:v>
                </c:pt>
                <c:pt idx="2">
                  <c:v>2.8832781314849854</c:v>
                </c:pt>
                <c:pt idx="3">
                  <c:v>3.8551087379455566</c:v>
                </c:pt>
                <c:pt idx="4">
                  <c:v>8.3418779373168945</c:v>
                </c:pt>
                <c:pt idx="5">
                  <c:v>12.828126907348633</c:v>
                </c:pt>
              </c:numCache>
            </c:numRef>
          </c:val>
          <c:extLst>
            <c:ext xmlns:c16="http://schemas.microsoft.com/office/drawing/2014/chart" uri="{C3380CC4-5D6E-409C-BE32-E72D297353CC}">
              <c16:uniqueId val="{00000002-6D4B-4C6D-A7E2-0B66CC00347D}"/>
            </c:ext>
          </c:extLst>
        </c:ser>
        <c:ser>
          <c:idx val="4"/>
          <c:order val="4"/>
          <c:tx>
            <c:strRef>
              <c:f>'Chart 27'!$AB$3</c:f>
              <c:strCache>
                <c:ptCount val="1"/>
                <c:pt idx="0">
                  <c:v>Europe</c:v>
                </c:pt>
              </c:strCache>
            </c:strRef>
          </c:tx>
          <c:spPr>
            <a:solidFill>
              <a:srgbClr val="00B0F0"/>
            </a:solidFill>
            <a:ln>
              <a:noFill/>
            </a:ln>
            <a:effectLst/>
          </c:spPr>
          <c:invertIfNegative val="0"/>
          <c:dLbls>
            <c:dLbl>
              <c:idx val="0"/>
              <c:layout>
                <c:manualLayout>
                  <c:x val="0"/>
                  <c:y val="-1.085271273666960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9EB-419D-A83A-63BBEC77EF19}"/>
                </c:ext>
              </c:extLst>
            </c:dLbl>
            <c:dLbl>
              <c:idx val="1"/>
              <c:layout>
                <c:manualLayout>
                  <c:x val="-4.7252000975331052E-17"/>
                  <c:y val="-7.235141824446404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9EB-419D-A83A-63BBEC77EF19}"/>
                </c:ext>
              </c:extLst>
            </c:dLbl>
            <c:dLbl>
              <c:idx val="2"/>
              <c:layout>
                <c:manualLayout>
                  <c:x val="0"/>
                  <c:y val="-7.235141824446404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9EB-419D-A83A-63BBEC77EF19}"/>
                </c:ext>
              </c:extLst>
            </c:dLbl>
            <c:spPr>
              <a:noFill/>
              <a:ln>
                <a:noFill/>
              </a:ln>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'Chart 27'!$W$4:$W$9</c:f>
              <c:strCache>
                <c:ptCount val="6"/>
                <c:pt idx="0">
                  <c:v>2025Q1</c:v>
                </c:pt>
                <c:pt idx="1">
                  <c:v>2025Q2</c:v>
                </c:pt>
                <c:pt idx="2">
                  <c:v>2025Q3</c:v>
                </c:pt>
                <c:pt idx="3">
                  <c:v>2025Q4</c:v>
                </c:pt>
                <c:pt idx="4">
                  <c:v>2026Q1</c:v>
                </c:pt>
                <c:pt idx="5">
                  <c:v>2026Q2</c:v>
                </c:pt>
              </c:strCache>
            </c:strRef>
          </c:cat>
          <c:val>
            <c:numRef>
              <c:f>'Chart 27'!$AB$4:$AB$9</c:f>
              <c:numCache>
                <c:formatCode>0.0</c:formatCode>
                <c:ptCount val="6"/>
                <c:pt idx="0">
                  <c:v>1.4836814403533936</c:v>
                </c:pt>
                <c:pt idx="1">
                  <c:v>1.820451021194458</c:v>
                </c:pt>
                <c:pt idx="2">
                  <c:v>2.2442598342895508</c:v>
                </c:pt>
                <c:pt idx="3">
                  <c:v>2.7093234062194824</c:v>
                </c:pt>
                <c:pt idx="4">
                  <c:v>3.4751260280609131</c:v>
                </c:pt>
                <c:pt idx="5">
                  <c:v>3.8936746120452881</c:v>
                </c:pt>
              </c:numCache>
            </c:numRef>
          </c:val>
          <c:extLst>
            <c:ext xmlns:c16="http://schemas.microsoft.com/office/drawing/2014/chart" uri="{C3380CC4-5D6E-409C-BE32-E72D297353CC}">
              <c16:uniqueId val="{00000003-6D4B-4C6D-A7E2-0B66CC00347D}"/>
            </c:ext>
          </c:extLst>
        </c:ser>
        <c:ser>
          <c:idx val="5"/>
          <c:order val="5"/>
          <c:tx>
            <c:strRef>
              <c:f>'Chart 27'!$AC$3</c:f>
              <c:strCache>
                <c:ptCount val="1"/>
                <c:pt idx="0">
                  <c:v>North America</c:v>
                </c:pt>
              </c:strCache>
            </c:strRef>
          </c:tx>
          <c:spPr>
            <a:solidFill>
              <a:srgbClr val="00B050"/>
            </a:solidFill>
            <a:ln>
              <a:noFill/>
            </a:ln>
            <a:effectLst/>
          </c:spPr>
          <c:invertIfNegative val="0"/>
          <c:dLbls>
            <c:dLbl>
              <c:idx val="0"/>
              <c:layout>
                <c:manualLayout>
                  <c:x val="-2.3681828465825925E-17"/>
                  <c:y val="-3.97932800344552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9EB-419D-A83A-63BBEC77EF19}"/>
                </c:ext>
              </c:extLst>
            </c:dLbl>
            <c:dLbl>
              <c:idx val="1"/>
              <c:layout>
                <c:manualLayout>
                  <c:x val="0"/>
                  <c:y val="-5.06459927711248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9EB-419D-A83A-63BBEC77EF19}"/>
                </c:ext>
              </c:extLst>
            </c:dLbl>
            <c:dLbl>
              <c:idx val="2"/>
              <c:layout>
                <c:manualLayout>
                  <c:x val="-2.5773992800369747E-3"/>
                  <c:y val="-4.34108509466784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9EB-419D-A83A-63BBEC77EF19}"/>
                </c:ext>
              </c:extLst>
            </c:dLbl>
            <c:dLbl>
              <c:idx val="3"/>
              <c:layout>
                <c:manualLayout>
                  <c:x val="-9.4727313863303701E-17"/>
                  <c:y val="-5.78811345955712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9EB-419D-A83A-63BBEC77EF19}"/>
                </c:ext>
              </c:extLst>
            </c:dLbl>
            <c:dLbl>
              <c:idx val="4"/>
              <c:layout>
                <c:manualLayout>
                  <c:x val="6.1027607262122524E-6"/>
                  <c:y val="0"/>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9EB-419D-A83A-63BBEC77EF19}"/>
                </c:ext>
              </c:extLst>
            </c:dLbl>
            <c:dLbl>
              <c:idx val="5"/>
              <c:layout>
                <c:manualLayout>
                  <c:x val="-1.894546277266074E-16"/>
                  <c:y val="-3.3160683620332461E-17"/>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9EB-419D-A83A-63BBEC77EF19}"/>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B05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noFill/>
                      <a:round/>
                    </a:ln>
                    <a:effectLst/>
                  </c:spPr>
                </c15:leaderLines>
              </c:ext>
            </c:extLst>
          </c:dLbls>
          <c:cat>
            <c:strRef>
              <c:f>'Chart 27'!$W$4:$W$9</c:f>
              <c:strCache>
                <c:ptCount val="6"/>
                <c:pt idx="0">
                  <c:v>2025Q1</c:v>
                </c:pt>
                <c:pt idx="1">
                  <c:v>2025Q2</c:v>
                </c:pt>
                <c:pt idx="2">
                  <c:v>2025Q3</c:v>
                </c:pt>
                <c:pt idx="3">
                  <c:v>2025Q4</c:v>
                </c:pt>
                <c:pt idx="4">
                  <c:v>2026Q1</c:v>
                </c:pt>
                <c:pt idx="5">
                  <c:v>2026Q2</c:v>
                </c:pt>
              </c:strCache>
            </c:strRef>
          </c:cat>
          <c:val>
            <c:numRef>
              <c:f>'Chart 27'!$AC$4:$AC$9</c:f>
              <c:numCache>
                <c:formatCode>0.0</c:formatCode>
                <c:ptCount val="6"/>
                <c:pt idx="0">
                  <c:v>3.7701022624969482</c:v>
                </c:pt>
                <c:pt idx="1">
                  <c:v>4.2930383682250977</c:v>
                </c:pt>
                <c:pt idx="2">
                  <c:v>3.7092375755310059</c:v>
                </c:pt>
                <c:pt idx="3">
                  <c:v>6.0607767105102539</c:v>
                </c:pt>
                <c:pt idx="4">
                  <c:v>7.5475296974182129</c:v>
                </c:pt>
                <c:pt idx="5">
                  <c:v>7.8216061592102051</c:v>
                </c:pt>
              </c:numCache>
            </c:numRef>
          </c:val>
          <c:extLst>
            <c:ext xmlns:c16="http://schemas.microsoft.com/office/drawing/2014/chart" uri="{C3380CC4-5D6E-409C-BE32-E72D297353CC}">
              <c16:uniqueId val="{00000004-6D4B-4C6D-A7E2-0B66CC00347D}"/>
            </c:ext>
          </c:extLst>
        </c:ser>
        <c:ser>
          <c:idx val="6"/>
          <c:order val="6"/>
          <c:tx>
            <c:strRef>
              <c:f>'Chart 27'!$AD$3</c:f>
              <c:strCache>
                <c:ptCount val="1"/>
                <c:pt idx="0">
                  <c:v>Rest of the world</c:v>
                </c:pt>
              </c:strCache>
            </c:strRef>
          </c:tx>
          <c:spPr>
            <a:solidFill>
              <a:schemeClr val="accent4">
                <a:lumMod val="20000"/>
                <a:lumOff val="80000"/>
              </a:schemeClr>
            </a:solidFill>
            <a:ln>
              <a:noFill/>
            </a:ln>
            <a:effectLst/>
          </c:spPr>
          <c:invertIfNegative val="0"/>
          <c:cat>
            <c:strRef>
              <c:f>'Chart 27'!$W$4:$W$9</c:f>
              <c:strCache>
                <c:ptCount val="6"/>
                <c:pt idx="0">
                  <c:v>2025Q1</c:v>
                </c:pt>
                <c:pt idx="1">
                  <c:v>2025Q2</c:v>
                </c:pt>
                <c:pt idx="2">
                  <c:v>2025Q3</c:v>
                </c:pt>
                <c:pt idx="3">
                  <c:v>2025Q4</c:v>
                </c:pt>
                <c:pt idx="4">
                  <c:v>2026Q1</c:v>
                </c:pt>
                <c:pt idx="5">
                  <c:v>2026Q2</c:v>
                </c:pt>
              </c:strCache>
            </c:strRef>
          </c:cat>
          <c:val>
            <c:numRef>
              <c:f>'Chart 27'!$AD$4:$AD$9</c:f>
              <c:numCache>
                <c:formatCode>0.0</c:formatCode>
                <c:ptCount val="6"/>
                <c:pt idx="0">
                  <c:v>0.12689946591854095</c:v>
                </c:pt>
                <c:pt idx="1">
                  <c:v>-6.7419009283185005E-3</c:v>
                </c:pt>
                <c:pt idx="2">
                  <c:v>6.3891232013702393E-2</c:v>
                </c:pt>
                <c:pt idx="3">
                  <c:v>0.19330973923206329</c:v>
                </c:pt>
                <c:pt idx="4">
                  <c:v>0.17431804537773132</c:v>
                </c:pt>
                <c:pt idx="5">
                  <c:v>0.26289042830467224</c:v>
                </c:pt>
              </c:numCache>
            </c:numRef>
          </c:val>
          <c:extLst>
            <c:ext xmlns:c16="http://schemas.microsoft.com/office/drawing/2014/chart" uri="{C3380CC4-5D6E-409C-BE32-E72D297353CC}">
              <c16:uniqueId val="{00000005-6D4B-4C6D-A7E2-0B66CC00347D}"/>
            </c:ext>
          </c:extLst>
        </c:ser>
        <c:dLbls>
          <c:showLegendKey val="0"/>
          <c:showVal val="0"/>
          <c:showCatName val="0"/>
          <c:showSerName val="0"/>
          <c:showPercent val="0"/>
          <c:showBubbleSize val="0"/>
        </c:dLbls>
        <c:gapWidth val="150"/>
        <c:overlap val="100"/>
        <c:axId val="37207632"/>
        <c:axId val="37208592"/>
      </c:barChart>
      <c:lineChart>
        <c:grouping val="stacked"/>
        <c:varyColors val="0"/>
        <c:ser>
          <c:idx val="0"/>
          <c:order val="0"/>
          <c:tx>
            <c:strRef>
              <c:f>'Chart 27'!$X$3</c:f>
              <c:strCache>
                <c:ptCount val="1"/>
                <c:pt idx="0">
                  <c:v>Total exports growth</c:v>
                </c:pt>
              </c:strCache>
            </c:strRef>
          </c:tx>
          <c:spPr>
            <a:ln w="28575" cap="rnd">
              <a:solidFill>
                <a:schemeClr val="accent1"/>
              </a:solidFill>
              <a:round/>
            </a:ln>
            <a:effectLst/>
          </c:spPr>
          <c:marker>
            <c:symbol val="circle"/>
            <c:size val="5"/>
            <c:spPr>
              <a:solidFill>
                <a:schemeClr val="accent1"/>
              </a:solidFill>
              <a:ln w="9525">
                <a:noFill/>
              </a:ln>
              <a:effectLst/>
            </c:spPr>
          </c:marker>
          <c:cat>
            <c:strRef>
              <c:f>'Chart 27'!$W$4:$W$9</c:f>
              <c:strCache>
                <c:ptCount val="6"/>
                <c:pt idx="0">
                  <c:v>2025Q1</c:v>
                </c:pt>
                <c:pt idx="1">
                  <c:v>2025Q2</c:v>
                </c:pt>
                <c:pt idx="2">
                  <c:v>2025Q3</c:v>
                </c:pt>
                <c:pt idx="3">
                  <c:v>2025Q4</c:v>
                </c:pt>
                <c:pt idx="4">
                  <c:v>2026Q1</c:v>
                </c:pt>
                <c:pt idx="5">
                  <c:v>2026Q2</c:v>
                </c:pt>
              </c:strCache>
            </c:strRef>
          </c:cat>
          <c:val>
            <c:numRef>
              <c:f>'Chart 27'!$X$4:$X$9</c:f>
              <c:numCache>
                <c:formatCode>0.0</c:formatCode>
                <c:ptCount val="6"/>
                <c:pt idx="0">
                  <c:v>22.364620208740234</c:v>
                </c:pt>
                <c:pt idx="1">
                  <c:v>30.865833282470703</c:v>
                </c:pt>
                <c:pt idx="2">
                  <c:v>29.717107772827148</c:v>
                </c:pt>
                <c:pt idx="3">
                  <c:v>42.193168640136719</c:v>
                </c:pt>
                <c:pt idx="4">
                  <c:v>63.723499298095703</c:v>
                </c:pt>
                <c:pt idx="5">
                  <c:v>79.119224548339844</c:v>
                </c:pt>
              </c:numCache>
            </c:numRef>
          </c:val>
          <c:smooth val="0"/>
          <c:extLst>
            <c:ext xmlns:c16="http://schemas.microsoft.com/office/drawing/2014/chart" uri="{C3380CC4-5D6E-409C-BE32-E72D297353CC}">
              <c16:uniqueId val="{00000006-6D4B-4C6D-A7E2-0B66CC00347D}"/>
            </c:ext>
          </c:extLst>
        </c:ser>
        <c:dLbls>
          <c:showLegendKey val="0"/>
          <c:showVal val="0"/>
          <c:showCatName val="0"/>
          <c:showSerName val="0"/>
          <c:showPercent val="0"/>
          <c:showBubbleSize val="0"/>
        </c:dLbls>
        <c:marker val="1"/>
        <c:smooth val="0"/>
        <c:axId val="37207632"/>
        <c:axId val="37208592"/>
      </c:lineChart>
      <c:catAx>
        <c:axId val="37207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208592"/>
        <c:crosses val="autoZero"/>
        <c:auto val="1"/>
        <c:lblAlgn val="ctr"/>
        <c:lblOffset val="100"/>
        <c:noMultiLvlLbl val="0"/>
      </c:catAx>
      <c:valAx>
        <c:axId val="3720859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207632"/>
        <c:crosses val="autoZero"/>
        <c:crossBetween val="between"/>
      </c:valAx>
      <c:spPr>
        <a:noFill/>
        <a:ln>
          <a:noFill/>
        </a:ln>
        <a:effectLst/>
      </c:spPr>
    </c:plotArea>
    <c:legend>
      <c:legendPos val="b"/>
      <c:layout>
        <c:manualLayout>
          <c:xMode val="edge"/>
          <c:yMode val="edge"/>
          <c:x val="5.4339561345445535E-2"/>
          <c:y val="0.84255390611384839"/>
          <c:w val="0.92020158130053242"/>
          <c:h val="0.1333012246708598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sz="1400" b="1" i="0" u="none" strike="noStrike" kern="1200" spc="0" baseline="0">
                <a:solidFill>
                  <a:schemeClr val="accent1"/>
                </a:solidFill>
              </a:rPr>
              <a:t>Regional contributions to AI imports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10722347093457E-2"/>
          <c:y val="0.17171296296296296"/>
          <c:w val="0.89237375201364766"/>
          <c:h val="0.5993283677378165"/>
        </c:manualLayout>
      </c:layout>
      <c:barChart>
        <c:barDir val="col"/>
        <c:grouping val="stacked"/>
        <c:varyColors val="0"/>
        <c:ser>
          <c:idx val="1"/>
          <c:order val="1"/>
          <c:tx>
            <c:strRef>
              <c:f>'Chart 27'!$AI$3</c:f>
              <c:strCache>
                <c:ptCount val="1"/>
                <c:pt idx="0">
                  <c:v>East Asia excluding China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 27'!$AI$4:$AI$9</c:f>
              <c:numCache>
                <c:formatCode>0.0</c:formatCode>
                <c:ptCount val="6"/>
                <c:pt idx="0">
                  <c:v>8.4068374633789063</c:v>
                </c:pt>
                <c:pt idx="1">
                  <c:v>9.2455625534057617</c:v>
                </c:pt>
                <c:pt idx="2">
                  <c:v>7.6026158332824707</c:v>
                </c:pt>
                <c:pt idx="3">
                  <c:v>8.9494438171386719</c:v>
                </c:pt>
                <c:pt idx="4">
                  <c:v>13.885814666748047</c:v>
                </c:pt>
                <c:pt idx="5">
                  <c:v>17.420122146606445</c:v>
                </c:pt>
              </c:numCache>
            </c:numRef>
          </c:val>
          <c:extLst>
            <c:ext xmlns:c16="http://schemas.microsoft.com/office/drawing/2014/chart" uri="{C3380CC4-5D6E-409C-BE32-E72D297353CC}">
              <c16:uniqueId val="{00000000-4DFC-44FE-A037-AAF1CB054D75}"/>
            </c:ext>
          </c:extLst>
        </c:ser>
        <c:ser>
          <c:idx val="2"/>
          <c:order val="2"/>
          <c:tx>
            <c:strRef>
              <c:f>'Chart 27'!$AJ$3</c:f>
              <c:strCache>
                <c:ptCount val="1"/>
                <c:pt idx="0">
                  <c:v>Southeast Asia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 27'!$AJ$4:$AJ$9</c:f>
              <c:numCache>
                <c:formatCode>0.0</c:formatCode>
                <c:ptCount val="6"/>
                <c:pt idx="0">
                  <c:v>4.5674343109130859</c:v>
                </c:pt>
                <c:pt idx="1">
                  <c:v>5.8190197944641113</c:v>
                </c:pt>
                <c:pt idx="2">
                  <c:v>4.777031421661377</c:v>
                </c:pt>
                <c:pt idx="3">
                  <c:v>6.6259975433349609</c:v>
                </c:pt>
                <c:pt idx="4">
                  <c:v>9.4119977951049805</c:v>
                </c:pt>
                <c:pt idx="5">
                  <c:v>13.45454216003418</c:v>
                </c:pt>
              </c:numCache>
            </c:numRef>
          </c:val>
          <c:extLst>
            <c:ext xmlns:c16="http://schemas.microsoft.com/office/drawing/2014/chart" uri="{C3380CC4-5D6E-409C-BE32-E72D297353CC}">
              <c16:uniqueId val="{00000001-4DFC-44FE-A037-AAF1CB054D75}"/>
            </c:ext>
          </c:extLst>
        </c:ser>
        <c:ser>
          <c:idx val="3"/>
          <c:order val="3"/>
          <c:tx>
            <c:strRef>
              <c:f>'Chart 27'!$AK$3</c:f>
              <c:strCache>
                <c:ptCount val="1"/>
                <c:pt idx="0">
                  <c:v>China</c:v>
                </c:pt>
              </c:strCache>
            </c:strRef>
          </c:tx>
          <c:spPr>
            <a:solidFill>
              <a:schemeClr val="accent5"/>
            </a:solidFill>
            <a:ln>
              <a:noFill/>
            </a:ln>
            <a:effectLst/>
          </c:spPr>
          <c:invertIfNegative val="0"/>
          <c:dLbls>
            <c:dLbl>
              <c:idx val="1"/>
              <c:layout>
                <c:manualLayout>
                  <c:x val="0"/>
                  <c:y val="3.64583183815938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D6A-4FCF-9C4D-7FABECEEBB58}"/>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 27'!$AK$4:$AK$9</c:f>
              <c:numCache>
                <c:formatCode>0.0</c:formatCode>
                <c:ptCount val="6"/>
                <c:pt idx="0">
                  <c:v>2.8949618339538574</c:v>
                </c:pt>
                <c:pt idx="1">
                  <c:v>3.1828482151031494</c:v>
                </c:pt>
                <c:pt idx="2">
                  <c:v>1.9610759019851685</c:v>
                </c:pt>
                <c:pt idx="3">
                  <c:v>2.1782689094543457</c:v>
                </c:pt>
                <c:pt idx="4">
                  <c:v>8.0894060134887695</c:v>
                </c:pt>
                <c:pt idx="5">
                  <c:v>13.164265632629395</c:v>
                </c:pt>
              </c:numCache>
            </c:numRef>
          </c:val>
          <c:extLst>
            <c:ext xmlns:c16="http://schemas.microsoft.com/office/drawing/2014/chart" uri="{C3380CC4-5D6E-409C-BE32-E72D297353CC}">
              <c16:uniqueId val="{00000002-4DFC-44FE-A037-AAF1CB054D75}"/>
            </c:ext>
          </c:extLst>
        </c:ser>
        <c:ser>
          <c:idx val="4"/>
          <c:order val="4"/>
          <c:tx>
            <c:strRef>
              <c:f>'Chart 27'!$AL$3</c:f>
              <c:strCache>
                <c:ptCount val="1"/>
                <c:pt idx="0">
                  <c:v>Europe</c:v>
                </c:pt>
              </c:strCache>
            </c:strRef>
          </c:tx>
          <c:spPr>
            <a:solidFill>
              <a:schemeClr val="accent4"/>
            </a:solidFill>
            <a:ln>
              <a:noFill/>
            </a:ln>
            <a:effectLst/>
          </c:spPr>
          <c:invertIfNegative val="0"/>
          <c:dLbls>
            <c:dLbl>
              <c:idx val="0"/>
              <c:layout>
                <c:manualLayout>
                  <c:x val="0"/>
                  <c:y val="-7.291663676319164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D6A-4FCF-9C4D-7FABECEEBB58}"/>
                </c:ext>
              </c:extLst>
            </c:dLbl>
            <c:dLbl>
              <c:idx val="2"/>
              <c:layout>
                <c:manualLayout>
                  <c:x val="-8.4597287848850074E-17"/>
                  <c:y val="-7.291663676319164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D6A-4FCF-9C4D-7FABECEEBB58}"/>
                </c:ext>
              </c:extLst>
            </c:dLbl>
            <c:spPr>
              <a:noFill/>
              <a:ln>
                <a:noFill/>
              </a:ln>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val>
            <c:numRef>
              <c:f>'Chart 27'!$AL$4:$AL$9</c:f>
              <c:numCache>
                <c:formatCode>0.0</c:formatCode>
                <c:ptCount val="6"/>
                <c:pt idx="0">
                  <c:v>0.96983569860458374</c:v>
                </c:pt>
                <c:pt idx="1">
                  <c:v>1.8968459367752075</c:v>
                </c:pt>
                <c:pt idx="2">
                  <c:v>2.4083595275878906</c:v>
                </c:pt>
                <c:pt idx="3">
                  <c:v>4.1657900810241699</c:v>
                </c:pt>
                <c:pt idx="4">
                  <c:v>4.7668061256408691</c:v>
                </c:pt>
                <c:pt idx="5">
                  <c:v>5.790245532989502</c:v>
                </c:pt>
              </c:numCache>
            </c:numRef>
          </c:val>
          <c:extLst>
            <c:ext xmlns:c16="http://schemas.microsoft.com/office/drawing/2014/chart" uri="{C3380CC4-5D6E-409C-BE32-E72D297353CC}">
              <c16:uniqueId val="{00000003-4DFC-44FE-A037-AAF1CB054D75}"/>
            </c:ext>
          </c:extLst>
        </c:ser>
        <c:ser>
          <c:idx val="5"/>
          <c:order val="5"/>
          <c:tx>
            <c:strRef>
              <c:f>'Chart 27'!$AM$3</c:f>
              <c:strCache>
                <c:ptCount val="1"/>
                <c:pt idx="0">
                  <c:v>North America</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 27'!$AM$4:$AM$9</c:f>
              <c:numCache>
                <c:formatCode>0.0</c:formatCode>
                <c:ptCount val="6"/>
                <c:pt idx="0">
                  <c:v>7.7840919494628906</c:v>
                </c:pt>
                <c:pt idx="1">
                  <c:v>8.7982540130615234</c:v>
                </c:pt>
                <c:pt idx="2">
                  <c:v>7.720883846282959</c:v>
                </c:pt>
                <c:pt idx="3">
                  <c:v>14.405787467956543</c:v>
                </c:pt>
                <c:pt idx="4">
                  <c:v>16.751455307006836</c:v>
                </c:pt>
                <c:pt idx="5">
                  <c:v>18.512790679931641</c:v>
                </c:pt>
              </c:numCache>
            </c:numRef>
          </c:val>
          <c:extLst>
            <c:ext xmlns:c16="http://schemas.microsoft.com/office/drawing/2014/chart" uri="{C3380CC4-5D6E-409C-BE32-E72D297353CC}">
              <c16:uniqueId val="{00000004-4DFC-44FE-A037-AAF1CB054D75}"/>
            </c:ext>
          </c:extLst>
        </c:ser>
        <c:ser>
          <c:idx val="6"/>
          <c:order val="6"/>
          <c:tx>
            <c:strRef>
              <c:f>'Chart 27'!$AN$3</c:f>
              <c:strCache>
                <c:ptCount val="1"/>
                <c:pt idx="0">
                  <c:v>Rest of the world</c:v>
                </c:pt>
              </c:strCache>
            </c:strRef>
          </c:tx>
          <c:spPr>
            <a:solidFill>
              <a:schemeClr val="accent4">
                <a:lumMod val="20000"/>
                <a:lumOff val="80000"/>
              </a:schemeClr>
            </a:solidFill>
            <a:ln>
              <a:noFill/>
            </a:ln>
            <a:effectLst/>
          </c:spPr>
          <c:invertIfNegative val="0"/>
          <c:val>
            <c:numRef>
              <c:f>'Chart 27'!$AN$4:$AN$9</c:f>
              <c:numCache>
                <c:formatCode>0.0</c:formatCode>
                <c:ptCount val="6"/>
                <c:pt idx="0">
                  <c:v>0.46329975128173828</c:v>
                </c:pt>
                <c:pt idx="1">
                  <c:v>0.6367955207824707</c:v>
                </c:pt>
                <c:pt idx="2">
                  <c:v>0.57275229692459106</c:v>
                </c:pt>
                <c:pt idx="3">
                  <c:v>0.79344791173934937</c:v>
                </c:pt>
                <c:pt idx="4">
                  <c:v>1.0331188440322876</c:v>
                </c:pt>
                <c:pt idx="5">
                  <c:v>1.8748456239700317</c:v>
                </c:pt>
              </c:numCache>
            </c:numRef>
          </c:val>
          <c:extLst>
            <c:ext xmlns:c16="http://schemas.microsoft.com/office/drawing/2014/chart" uri="{C3380CC4-5D6E-409C-BE32-E72D297353CC}">
              <c16:uniqueId val="{00000005-4DFC-44FE-A037-AAF1CB054D75}"/>
            </c:ext>
          </c:extLst>
        </c:ser>
        <c:dLbls>
          <c:showLegendKey val="0"/>
          <c:showVal val="0"/>
          <c:showCatName val="0"/>
          <c:showSerName val="0"/>
          <c:showPercent val="0"/>
          <c:showBubbleSize val="0"/>
        </c:dLbls>
        <c:gapWidth val="150"/>
        <c:overlap val="100"/>
        <c:axId val="363172656"/>
        <c:axId val="363173136"/>
      </c:barChart>
      <c:lineChart>
        <c:grouping val="stacked"/>
        <c:varyColors val="0"/>
        <c:ser>
          <c:idx val="0"/>
          <c:order val="0"/>
          <c:tx>
            <c:strRef>
              <c:f>'Chart 27'!$AH$3</c:f>
              <c:strCache>
                <c:ptCount val="1"/>
                <c:pt idx="0">
                  <c:v>Total imports growth</c:v>
                </c:pt>
              </c:strCache>
            </c:strRef>
          </c:tx>
          <c:spPr>
            <a:ln w="28575" cap="rnd">
              <a:solidFill>
                <a:schemeClr val="accent1"/>
              </a:solidFill>
              <a:round/>
            </a:ln>
            <a:effectLst/>
          </c:spPr>
          <c:marker>
            <c:symbol val="circle"/>
            <c:size val="5"/>
            <c:spPr>
              <a:solidFill>
                <a:schemeClr val="accent1"/>
              </a:solidFill>
              <a:ln w="9525">
                <a:noFill/>
              </a:ln>
              <a:effectLst/>
            </c:spPr>
          </c:marker>
          <c:cat>
            <c:strRef>
              <c:f>'Chart 27'!$AG$4:$AG$9</c:f>
              <c:strCache>
                <c:ptCount val="6"/>
                <c:pt idx="0">
                  <c:v>2025Q1</c:v>
                </c:pt>
                <c:pt idx="1">
                  <c:v>2025Q2</c:v>
                </c:pt>
                <c:pt idx="2">
                  <c:v>2025Q3</c:v>
                </c:pt>
                <c:pt idx="3">
                  <c:v>2025Q4</c:v>
                </c:pt>
                <c:pt idx="4">
                  <c:v>2026Q1</c:v>
                </c:pt>
                <c:pt idx="5">
                  <c:v>2026Q2</c:v>
                </c:pt>
              </c:strCache>
            </c:strRef>
          </c:cat>
          <c:val>
            <c:numRef>
              <c:f>'Chart 27'!$AH$4:$AH$9</c:f>
              <c:numCache>
                <c:formatCode>0.0</c:formatCode>
                <c:ptCount val="6"/>
                <c:pt idx="0">
                  <c:v>25.086463928222656</c:v>
                </c:pt>
                <c:pt idx="1">
                  <c:v>29.579328536987305</c:v>
                </c:pt>
                <c:pt idx="2">
                  <c:v>25.042716979980469</c:v>
                </c:pt>
                <c:pt idx="3">
                  <c:v>37.118732452392578</c:v>
                </c:pt>
                <c:pt idx="4">
                  <c:v>53.9385986328125</c:v>
                </c:pt>
                <c:pt idx="5">
                  <c:v>70.216812133789063</c:v>
                </c:pt>
              </c:numCache>
            </c:numRef>
          </c:val>
          <c:smooth val="0"/>
          <c:extLst>
            <c:ext xmlns:c16="http://schemas.microsoft.com/office/drawing/2014/chart" uri="{C3380CC4-5D6E-409C-BE32-E72D297353CC}">
              <c16:uniqueId val="{00000006-4DFC-44FE-A037-AAF1CB054D75}"/>
            </c:ext>
          </c:extLst>
        </c:ser>
        <c:dLbls>
          <c:showLegendKey val="0"/>
          <c:showVal val="0"/>
          <c:showCatName val="0"/>
          <c:showSerName val="0"/>
          <c:showPercent val="0"/>
          <c:showBubbleSize val="0"/>
        </c:dLbls>
        <c:marker val="1"/>
        <c:smooth val="0"/>
        <c:axId val="363172656"/>
        <c:axId val="363173136"/>
      </c:lineChart>
      <c:catAx>
        <c:axId val="363172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3173136"/>
        <c:crosses val="autoZero"/>
        <c:auto val="1"/>
        <c:lblAlgn val="ctr"/>
        <c:lblOffset val="100"/>
        <c:noMultiLvlLbl val="0"/>
      </c:catAx>
      <c:valAx>
        <c:axId val="36317313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3172656"/>
        <c:crosses val="autoZero"/>
        <c:crossBetween val="between"/>
      </c:valAx>
      <c:spPr>
        <a:noFill/>
        <a:ln>
          <a:noFill/>
        </a:ln>
        <a:effectLst/>
      </c:spPr>
    </c:plotArea>
    <c:legend>
      <c:legendPos val="b"/>
      <c:layout>
        <c:manualLayout>
          <c:xMode val="edge"/>
          <c:yMode val="edge"/>
          <c:x val="9.1951908243535108E-2"/>
          <c:y val="0.84392940319079834"/>
          <c:w val="0.81609587576447329"/>
          <c:h val="0.136341065474923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b="1">
                <a:solidFill>
                  <a:schemeClr val="accent1"/>
                </a:solidFill>
              </a:rPr>
              <a:t>Exports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barChart>
        <c:barDir val="col"/>
        <c:grouping val="percentStacked"/>
        <c:varyColors val="0"/>
        <c:ser>
          <c:idx val="0"/>
          <c:order val="0"/>
          <c:tx>
            <c:strRef>
              <c:f>'Chart 28'!$R$2</c:f>
              <c:strCache>
                <c:ptCount val="1"/>
                <c:pt idx="0">
                  <c:v>East Asia excluding China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28'!$Q$3:$Q$6</c:f>
              <c:strCache>
                <c:ptCount val="4"/>
                <c:pt idx="0">
                  <c:v>Chemicals and minerals</c:v>
                </c:pt>
                <c:pt idx="1">
                  <c:v>Semiconductor manufacturing equipment</c:v>
                </c:pt>
                <c:pt idx="2">
                  <c:v>Intermediates</c:v>
                </c:pt>
                <c:pt idx="3">
                  <c:v>Compute and infrastructure equipment</c:v>
                </c:pt>
              </c:strCache>
            </c:strRef>
          </c:cat>
          <c:val>
            <c:numRef>
              <c:f>'Chart 28'!$R$3:$R$6</c:f>
              <c:numCache>
                <c:formatCode>0.0</c:formatCode>
                <c:ptCount val="4"/>
                <c:pt idx="0">
                  <c:v>47.962327771641185</c:v>
                </c:pt>
                <c:pt idx="1">
                  <c:v>30.715292862314698</c:v>
                </c:pt>
                <c:pt idx="2">
                  <c:v>46.565020309648553</c:v>
                </c:pt>
                <c:pt idx="3">
                  <c:v>30.414197472799675</c:v>
                </c:pt>
              </c:numCache>
            </c:numRef>
          </c:val>
          <c:extLst>
            <c:ext xmlns:c16="http://schemas.microsoft.com/office/drawing/2014/chart" uri="{C3380CC4-5D6E-409C-BE32-E72D297353CC}">
              <c16:uniqueId val="{00000000-C140-4564-828F-2987F3797726}"/>
            </c:ext>
          </c:extLst>
        </c:ser>
        <c:ser>
          <c:idx val="1"/>
          <c:order val="1"/>
          <c:tx>
            <c:strRef>
              <c:f>'Chart 28'!$S$2</c:f>
              <c:strCache>
                <c:ptCount val="1"/>
                <c:pt idx="0">
                  <c:v>Southeast Asia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28'!$Q$3:$Q$6</c:f>
              <c:strCache>
                <c:ptCount val="4"/>
                <c:pt idx="0">
                  <c:v>Chemicals and minerals</c:v>
                </c:pt>
                <c:pt idx="1">
                  <c:v>Semiconductor manufacturing equipment</c:v>
                </c:pt>
                <c:pt idx="2">
                  <c:v>Intermediates</c:v>
                </c:pt>
                <c:pt idx="3">
                  <c:v>Compute and infrastructure equipment</c:v>
                </c:pt>
              </c:strCache>
            </c:strRef>
          </c:cat>
          <c:val>
            <c:numRef>
              <c:f>'Chart 28'!$S$3:$S$6</c:f>
              <c:numCache>
                <c:formatCode>0.0</c:formatCode>
                <c:ptCount val="4"/>
                <c:pt idx="0">
                  <c:v>10.348235567699552</c:v>
                </c:pt>
                <c:pt idx="1">
                  <c:v>26.90446248237491</c:v>
                </c:pt>
                <c:pt idx="2">
                  <c:v>23.194207335020899</c:v>
                </c:pt>
                <c:pt idx="3">
                  <c:v>23.307099781561263</c:v>
                </c:pt>
              </c:numCache>
            </c:numRef>
          </c:val>
          <c:extLst>
            <c:ext xmlns:c16="http://schemas.microsoft.com/office/drawing/2014/chart" uri="{C3380CC4-5D6E-409C-BE32-E72D297353CC}">
              <c16:uniqueId val="{00000001-C140-4564-828F-2987F3797726}"/>
            </c:ext>
          </c:extLst>
        </c:ser>
        <c:ser>
          <c:idx val="2"/>
          <c:order val="2"/>
          <c:tx>
            <c:strRef>
              <c:f>'Chart 28'!$T$2</c:f>
              <c:strCache>
                <c:ptCount val="1"/>
                <c:pt idx="0">
                  <c:v>China</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28'!$Q$3:$Q$6</c:f>
              <c:strCache>
                <c:ptCount val="4"/>
                <c:pt idx="0">
                  <c:v>Chemicals and minerals</c:v>
                </c:pt>
                <c:pt idx="1">
                  <c:v>Semiconductor manufacturing equipment</c:v>
                </c:pt>
                <c:pt idx="2">
                  <c:v>Intermediates</c:v>
                </c:pt>
                <c:pt idx="3">
                  <c:v>Compute and infrastructure equipment</c:v>
                </c:pt>
              </c:strCache>
            </c:strRef>
          </c:cat>
          <c:val>
            <c:numRef>
              <c:f>'Chart 28'!$T$3:$T$6</c:f>
              <c:numCache>
                <c:formatCode>0.0</c:formatCode>
                <c:ptCount val="4"/>
                <c:pt idx="0">
                  <c:v>13.836404860182547</c:v>
                </c:pt>
                <c:pt idx="1">
                  <c:v>3.216340840669182</c:v>
                </c:pt>
                <c:pt idx="2">
                  <c:v>16.365455936892918</c:v>
                </c:pt>
                <c:pt idx="3">
                  <c:v>10.085807753007453</c:v>
                </c:pt>
              </c:numCache>
            </c:numRef>
          </c:val>
          <c:extLst>
            <c:ext xmlns:c16="http://schemas.microsoft.com/office/drawing/2014/chart" uri="{C3380CC4-5D6E-409C-BE32-E72D297353CC}">
              <c16:uniqueId val="{00000002-C140-4564-828F-2987F3797726}"/>
            </c:ext>
          </c:extLst>
        </c:ser>
        <c:ser>
          <c:idx val="3"/>
          <c:order val="3"/>
          <c:tx>
            <c:strRef>
              <c:f>'Chart 28'!$U$2</c:f>
              <c:strCache>
                <c:ptCount val="1"/>
                <c:pt idx="0">
                  <c:v>Europe</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28'!$Q$3:$Q$6</c:f>
              <c:strCache>
                <c:ptCount val="4"/>
                <c:pt idx="0">
                  <c:v>Chemicals and minerals</c:v>
                </c:pt>
                <c:pt idx="1">
                  <c:v>Semiconductor manufacturing equipment</c:v>
                </c:pt>
                <c:pt idx="2">
                  <c:v>Intermediates</c:v>
                </c:pt>
                <c:pt idx="3">
                  <c:v>Compute and infrastructure equipment</c:v>
                </c:pt>
              </c:strCache>
            </c:strRef>
          </c:cat>
          <c:val>
            <c:numRef>
              <c:f>'Chart 28'!$U$3:$U$6</c:f>
              <c:numCache>
                <c:formatCode>0.0</c:formatCode>
                <c:ptCount val="4"/>
                <c:pt idx="0">
                  <c:v>15.347944886925179</c:v>
                </c:pt>
                <c:pt idx="1">
                  <c:v>25.684996760794178</c:v>
                </c:pt>
                <c:pt idx="2">
                  <c:v>6.3578030258432916</c:v>
                </c:pt>
                <c:pt idx="3">
                  <c:v>15.886453662768215</c:v>
                </c:pt>
              </c:numCache>
            </c:numRef>
          </c:val>
          <c:extLst>
            <c:ext xmlns:c16="http://schemas.microsoft.com/office/drawing/2014/chart" uri="{C3380CC4-5D6E-409C-BE32-E72D297353CC}">
              <c16:uniqueId val="{00000003-C140-4564-828F-2987F3797726}"/>
            </c:ext>
          </c:extLst>
        </c:ser>
        <c:ser>
          <c:idx val="4"/>
          <c:order val="4"/>
          <c:tx>
            <c:strRef>
              <c:f>'Chart 28'!$V$2</c:f>
              <c:strCache>
                <c:ptCount val="1"/>
                <c:pt idx="0">
                  <c:v>North America excluding US</c:v>
                </c:pt>
              </c:strCache>
            </c:strRef>
          </c:tx>
          <c:spPr>
            <a:solidFill>
              <a:schemeClr val="accent3">
                <a:lumMod val="60000"/>
                <a:lumOff val="40000"/>
              </a:schemeClr>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4-C140-4564-828F-2987F3797726}"/>
                </c:ext>
              </c:extLst>
            </c:dLbl>
            <c:dLbl>
              <c:idx val="1"/>
              <c:delete val="1"/>
              <c:extLst>
                <c:ext xmlns:c15="http://schemas.microsoft.com/office/drawing/2012/chart" uri="{CE6537A1-D6FC-4f65-9D91-7224C49458BB}"/>
                <c:ext xmlns:c16="http://schemas.microsoft.com/office/drawing/2014/chart" uri="{C3380CC4-5D6E-409C-BE32-E72D297353CC}">
                  <c16:uniqueId val="{00000005-C140-4564-828F-2987F3797726}"/>
                </c:ext>
              </c:extLst>
            </c:dLbl>
            <c:dLbl>
              <c:idx val="2"/>
              <c:delete val="1"/>
              <c:extLst>
                <c:ext xmlns:c15="http://schemas.microsoft.com/office/drawing/2012/chart" uri="{CE6537A1-D6FC-4f65-9D91-7224C49458BB}"/>
                <c:ext xmlns:c16="http://schemas.microsoft.com/office/drawing/2014/chart" uri="{C3380CC4-5D6E-409C-BE32-E72D297353CC}">
                  <c16:uniqueId val="{00000006-C140-4564-828F-2987F379772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28'!$Q$3:$Q$6</c:f>
              <c:strCache>
                <c:ptCount val="4"/>
                <c:pt idx="0">
                  <c:v>Chemicals and minerals</c:v>
                </c:pt>
                <c:pt idx="1">
                  <c:v>Semiconductor manufacturing equipment</c:v>
                </c:pt>
                <c:pt idx="2">
                  <c:v>Intermediates</c:v>
                </c:pt>
                <c:pt idx="3">
                  <c:v>Compute and infrastructure equipment</c:v>
                </c:pt>
              </c:strCache>
            </c:strRef>
          </c:cat>
          <c:val>
            <c:numRef>
              <c:f>'Chart 28'!$V$3:$V$6</c:f>
              <c:numCache>
                <c:formatCode>0.0</c:formatCode>
                <c:ptCount val="4"/>
                <c:pt idx="0">
                  <c:v>0.28777396662984711</c:v>
                </c:pt>
                <c:pt idx="1">
                  <c:v>0.13337906329789262</c:v>
                </c:pt>
                <c:pt idx="2">
                  <c:v>1.0360864190263142</c:v>
                </c:pt>
                <c:pt idx="3">
                  <c:v>10.357549723554802</c:v>
                </c:pt>
              </c:numCache>
            </c:numRef>
          </c:val>
          <c:extLst>
            <c:ext xmlns:c16="http://schemas.microsoft.com/office/drawing/2014/chart" uri="{C3380CC4-5D6E-409C-BE32-E72D297353CC}">
              <c16:uniqueId val="{00000007-C140-4564-828F-2987F3797726}"/>
            </c:ext>
          </c:extLst>
        </c:ser>
        <c:ser>
          <c:idx val="5"/>
          <c:order val="5"/>
          <c:tx>
            <c:strRef>
              <c:f>'Chart 28'!$W$2</c:f>
              <c:strCache>
                <c:ptCount val="1"/>
                <c:pt idx="0">
                  <c:v>United States</c:v>
                </c:pt>
              </c:strCache>
            </c:strRef>
          </c:tx>
          <c:spPr>
            <a:solidFill>
              <a:srgbClr val="E8CD0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28'!$Q$3:$Q$6</c:f>
              <c:strCache>
                <c:ptCount val="4"/>
                <c:pt idx="0">
                  <c:v>Chemicals and minerals</c:v>
                </c:pt>
                <c:pt idx="1">
                  <c:v>Semiconductor manufacturing equipment</c:v>
                </c:pt>
                <c:pt idx="2">
                  <c:v>Intermediates</c:v>
                </c:pt>
                <c:pt idx="3">
                  <c:v>Compute and infrastructure equipment</c:v>
                </c:pt>
              </c:strCache>
            </c:strRef>
          </c:cat>
          <c:val>
            <c:numRef>
              <c:f>'Chart 28'!$W$3:$W$6</c:f>
              <c:numCache>
                <c:formatCode>0.0</c:formatCode>
                <c:ptCount val="4"/>
                <c:pt idx="0">
                  <c:v>11.278414045695017</c:v>
                </c:pt>
                <c:pt idx="1">
                  <c:v>12.347090431004917</c:v>
                </c:pt>
                <c:pt idx="2">
                  <c:v>5.8162123977159004</c:v>
                </c:pt>
                <c:pt idx="3">
                  <c:v>9.1660656988471878</c:v>
                </c:pt>
              </c:numCache>
            </c:numRef>
          </c:val>
          <c:extLst>
            <c:ext xmlns:c16="http://schemas.microsoft.com/office/drawing/2014/chart" uri="{C3380CC4-5D6E-409C-BE32-E72D297353CC}">
              <c16:uniqueId val="{00000008-C140-4564-828F-2987F3797726}"/>
            </c:ext>
          </c:extLst>
        </c:ser>
        <c:ser>
          <c:idx val="6"/>
          <c:order val="6"/>
          <c:tx>
            <c:strRef>
              <c:f>'Chart 28'!$X$2</c:f>
              <c:strCache>
                <c:ptCount val="1"/>
                <c:pt idx="0">
                  <c:v>Rest of world</c:v>
                </c:pt>
              </c:strCache>
            </c:strRef>
          </c:tx>
          <c:spPr>
            <a:solidFill>
              <a:schemeClr val="accent4">
                <a:lumMod val="20000"/>
                <a:lumOff val="80000"/>
              </a:schemeClr>
            </a:solidFill>
            <a:ln>
              <a:noFill/>
            </a:ln>
            <a:effectLst/>
          </c:spPr>
          <c:invertIfNegative val="0"/>
          <c:cat>
            <c:strRef>
              <c:f>'Chart 28'!$Q$3:$Q$6</c:f>
              <c:strCache>
                <c:ptCount val="4"/>
                <c:pt idx="0">
                  <c:v>Chemicals and minerals</c:v>
                </c:pt>
                <c:pt idx="1">
                  <c:v>Semiconductor manufacturing equipment</c:v>
                </c:pt>
                <c:pt idx="2">
                  <c:v>Intermediates</c:v>
                </c:pt>
                <c:pt idx="3">
                  <c:v>Compute and infrastructure equipment</c:v>
                </c:pt>
              </c:strCache>
            </c:strRef>
          </c:cat>
          <c:val>
            <c:numRef>
              <c:f>'Chart 28'!$X$3:$X$6</c:f>
              <c:numCache>
                <c:formatCode>0.0</c:formatCode>
                <c:ptCount val="4"/>
                <c:pt idx="0">
                  <c:v>0.93889890122667286</c:v>
                </c:pt>
                <c:pt idx="1">
                  <c:v>0.99843755954422464</c:v>
                </c:pt>
                <c:pt idx="2">
                  <c:v>0.66521457585212218</c:v>
                </c:pt>
                <c:pt idx="3">
                  <c:v>0.78282590746140746</c:v>
                </c:pt>
              </c:numCache>
            </c:numRef>
          </c:val>
          <c:extLst>
            <c:ext xmlns:c16="http://schemas.microsoft.com/office/drawing/2014/chart" uri="{C3380CC4-5D6E-409C-BE32-E72D297353CC}">
              <c16:uniqueId val="{00000009-C140-4564-828F-2987F3797726}"/>
            </c:ext>
          </c:extLst>
        </c:ser>
        <c:dLbls>
          <c:showLegendKey val="0"/>
          <c:showVal val="0"/>
          <c:showCatName val="0"/>
          <c:showSerName val="0"/>
          <c:showPercent val="0"/>
          <c:showBubbleSize val="0"/>
        </c:dLbls>
        <c:gapWidth val="150"/>
        <c:overlap val="100"/>
        <c:axId val="1522784208"/>
        <c:axId val="1522784688"/>
      </c:barChart>
      <c:catAx>
        <c:axId val="1522784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522784688"/>
        <c:crosses val="autoZero"/>
        <c:auto val="1"/>
        <c:lblAlgn val="ctr"/>
        <c:lblOffset val="100"/>
        <c:noMultiLvlLbl val="0"/>
      </c:catAx>
      <c:valAx>
        <c:axId val="15227846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27842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b="1">
                <a:solidFill>
                  <a:schemeClr val="accent1"/>
                </a:solidFill>
              </a:rPr>
              <a:t>Imports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2944083942198793E-2"/>
          <c:y val="0.17171296296296296"/>
          <c:w val="0.69989371302615178"/>
          <c:h val="0.61954469233012543"/>
        </c:manualLayout>
      </c:layout>
      <c:barChart>
        <c:barDir val="col"/>
        <c:grouping val="percentStacked"/>
        <c:varyColors val="0"/>
        <c:ser>
          <c:idx val="0"/>
          <c:order val="0"/>
          <c:tx>
            <c:strRef>
              <c:f>'Chart 28'!$R$2</c:f>
              <c:strCache>
                <c:ptCount val="1"/>
                <c:pt idx="0">
                  <c:v>East Asia excluding China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28'!$Q$10:$Q$13</c:f>
              <c:strCache>
                <c:ptCount val="4"/>
                <c:pt idx="0">
                  <c:v>Chemicals and minerals</c:v>
                </c:pt>
                <c:pt idx="1">
                  <c:v>Semiconductor manufacturing equipment</c:v>
                </c:pt>
                <c:pt idx="2">
                  <c:v>Intermediates</c:v>
                </c:pt>
                <c:pt idx="3">
                  <c:v>Compute and infrastructure equipment</c:v>
                </c:pt>
              </c:strCache>
            </c:strRef>
          </c:cat>
          <c:val>
            <c:numRef>
              <c:f>'Chart 28'!$R$10:$R$13</c:f>
              <c:numCache>
                <c:formatCode>0.0</c:formatCode>
                <c:ptCount val="4"/>
                <c:pt idx="0">
                  <c:v>33.840079985643605</c:v>
                </c:pt>
                <c:pt idx="1">
                  <c:v>47.172747708801658</c:v>
                </c:pt>
                <c:pt idx="2">
                  <c:v>32.055042935623234</c:v>
                </c:pt>
                <c:pt idx="3">
                  <c:v>14.6899978397062</c:v>
                </c:pt>
              </c:numCache>
            </c:numRef>
          </c:val>
          <c:extLst>
            <c:ext xmlns:c16="http://schemas.microsoft.com/office/drawing/2014/chart" uri="{C3380CC4-5D6E-409C-BE32-E72D297353CC}">
              <c16:uniqueId val="{00000000-364A-4017-BBF4-04533F021E3D}"/>
            </c:ext>
          </c:extLst>
        </c:ser>
        <c:ser>
          <c:idx val="1"/>
          <c:order val="1"/>
          <c:tx>
            <c:strRef>
              <c:f>'Chart 28'!$S$2</c:f>
              <c:strCache>
                <c:ptCount val="1"/>
                <c:pt idx="0">
                  <c:v>Southeast Asia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28'!$Q$10:$Q$13</c:f>
              <c:strCache>
                <c:ptCount val="4"/>
                <c:pt idx="0">
                  <c:v>Chemicals and minerals</c:v>
                </c:pt>
                <c:pt idx="1">
                  <c:v>Semiconductor manufacturing equipment</c:v>
                </c:pt>
                <c:pt idx="2">
                  <c:v>Intermediates</c:v>
                </c:pt>
                <c:pt idx="3">
                  <c:v>Compute and infrastructure equipment</c:v>
                </c:pt>
              </c:strCache>
            </c:strRef>
          </c:cat>
          <c:val>
            <c:numRef>
              <c:f>'Chart 28'!$S$10:$S$13</c:f>
              <c:numCache>
                <c:formatCode>0.0</c:formatCode>
                <c:ptCount val="4"/>
                <c:pt idx="0">
                  <c:v>17.150767810905734</c:v>
                </c:pt>
                <c:pt idx="1">
                  <c:v>7.7468441985128829</c:v>
                </c:pt>
                <c:pt idx="2">
                  <c:v>20.854445570430421</c:v>
                </c:pt>
                <c:pt idx="3">
                  <c:v>8.9544178008209112</c:v>
                </c:pt>
              </c:numCache>
            </c:numRef>
          </c:val>
          <c:extLst>
            <c:ext xmlns:c16="http://schemas.microsoft.com/office/drawing/2014/chart" uri="{C3380CC4-5D6E-409C-BE32-E72D297353CC}">
              <c16:uniqueId val="{00000001-364A-4017-BBF4-04533F021E3D}"/>
            </c:ext>
          </c:extLst>
        </c:ser>
        <c:ser>
          <c:idx val="2"/>
          <c:order val="2"/>
          <c:tx>
            <c:strRef>
              <c:f>'Chart 28'!$T$2</c:f>
              <c:strCache>
                <c:ptCount val="1"/>
                <c:pt idx="0">
                  <c:v>China</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28'!$Q$10:$Q$13</c:f>
              <c:strCache>
                <c:ptCount val="4"/>
                <c:pt idx="0">
                  <c:v>Chemicals and minerals</c:v>
                </c:pt>
                <c:pt idx="1">
                  <c:v>Semiconductor manufacturing equipment</c:v>
                </c:pt>
                <c:pt idx="2">
                  <c:v>Intermediates</c:v>
                </c:pt>
                <c:pt idx="3">
                  <c:v>Compute and infrastructure equipment</c:v>
                </c:pt>
              </c:strCache>
            </c:strRef>
          </c:cat>
          <c:val>
            <c:numRef>
              <c:f>'Chart 28'!$T$10:$T$13</c:f>
              <c:numCache>
                <c:formatCode>0.0</c:formatCode>
                <c:ptCount val="4"/>
                <c:pt idx="0">
                  <c:v>22.406234778373111</c:v>
                </c:pt>
                <c:pt idx="1">
                  <c:v>31.817395815320769</c:v>
                </c:pt>
                <c:pt idx="2">
                  <c:v>25.014667448930609</c:v>
                </c:pt>
                <c:pt idx="3">
                  <c:v>8.2631237848347379</c:v>
                </c:pt>
              </c:numCache>
            </c:numRef>
          </c:val>
          <c:extLst>
            <c:ext xmlns:c16="http://schemas.microsoft.com/office/drawing/2014/chart" uri="{C3380CC4-5D6E-409C-BE32-E72D297353CC}">
              <c16:uniqueId val="{00000002-364A-4017-BBF4-04533F021E3D}"/>
            </c:ext>
          </c:extLst>
        </c:ser>
        <c:ser>
          <c:idx val="3"/>
          <c:order val="3"/>
          <c:tx>
            <c:strRef>
              <c:f>'Chart 28'!$U$2</c:f>
              <c:strCache>
                <c:ptCount val="1"/>
                <c:pt idx="0">
                  <c:v>Europe</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28'!$Q$10:$Q$13</c:f>
              <c:strCache>
                <c:ptCount val="4"/>
                <c:pt idx="0">
                  <c:v>Chemicals and minerals</c:v>
                </c:pt>
                <c:pt idx="1">
                  <c:v>Semiconductor manufacturing equipment</c:v>
                </c:pt>
                <c:pt idx="2">
                  <c:v>Intermediates</c:v>
                </c:pt>
                <c:pt idx="3">
                  <c:v>Compute and infrastructure equipment</c:v>
                </c:pt>
              </c:strCache>
            </c:strRef>
          </c:cat>
          <c:val>
            <c:numRef>
              <c:f>'Chart 28'!$U$10:$U$13</c:f>
              <c:numCache>
                <c:formatCode>0.0</c:formatCode>
                <c:ptCount val="4"/>
                <c:pt idx="0">
                  <c:v>13.279667751941959</c:v>
                </c:pt>
                <c:pt idx="1">
                  <c:v>4.5166868407401006</c:v>
                </c:pt>
                <c:pt idx="2">
                  <c:v>7.5204010880580299</c:v>
                </c:pt>
                <c:pt idx="3">
                  <c:v>22.899114279542019</c:v>
                </c:pt>
              </c:numCache>
            </c:numRef>
          </c:val>
          <c:extLst>
            <c:ext xmlns:c16="http://schemas.microsoft.com/office/drawing/2014/chart" uri="{C3380CC4-5D6E-409C-BE32-E72D297353CC}">
              <c16:uniqueId val="{00000003-364A-4017-BBF4-04533F021E3D}"/>
            </c:ext>
          </c:extLst>
        </c:ser>
        <c:ser>
          <c:idx val="4"/>
          <c:order val="4"/>
          <c:tx>
            <c:strRef>
              <c:f>'Chart 28'!$V$2</c:f>
              <c:strCache>
                <c:ptCount val="1"/>
                <c:pt idx="0">
                  <c:v>North America excluding US</c:v>
                </c:pt>
              </c:strCache>
            </c:strRef>
          </c:tx>
          <c:spPr>
            <a:solidFill>
              <a:schemeClr val="accent3">
                <a:lumMod val="60000"/>
                <a:lumOff val="40000"/>
              </a:schemeClr>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4-364A-4017-BBF4-04533F021E3D}"/>
                </c:ext>
              </c:extLst>
            </c:dLbl>
            <c:dLbl>
              <c:idx val="1"/>
              <c:delete val="1"/>
              <c:extLst>
                <c:ext xmlns:c15="http://schemas.microsoft.com/office/drawing/2012/chart" uri="{CE6537A1-D6FC-4f65-9D91-7224C49458BB}"/>
                <c:ext xmlns:c16="http://schemas.microsoft.com/office/drawing/2014/chart" uri="{C3380CC4-5D6E-409C-BE32-E72D297353CC}">
                  <c16:uniqueId val="{00000005-364A-4017-BBF4-04533F021E3D}"/>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28'!$Q$10:$Q$13</c:f>
              <c:strCache>
                <c:ptCount val="4"/>
                <c:pt idx="0">
                  <c:v>Chemicals and minerals</c:v>
                </c:pt>
                <c:pt idx="1">
                  <c:v>Semiconductor manufacturing equipment</c:v>
                </c:pt>
                <c:pt idx="2">
                  <c:v>Intermediates</c:v>
                </c:pt>
                <c:pt idx="3">
                  <c:v>Compute and infrastructure equipment</c:v>
                </c:pt>
              </c:strCache>
            </c:strRef>
          </c:cat>
          <c:val>
            <c:numRef>
              <c:f>'Chart 28'!$V$10:$V$13</c:f>
              <c:numCache>
                <c:formatCode>0.0</c:formatCode>
                <c:ptCount val="4"/>
                <c:pt idx="0">
                  <c:v>0.37685543620375828</c:v>
                </c:pt>
                <c:pt idx="1">
                  <c:v>0.22479681826041847</c:v>
                </c:pt>
                <c:pt idx="2">
                  <c:v>3.8562056643020961</c:v>
                </c:pt>
                <c:pt idx="3">
                  <c:v>6.2108446748757835</c:v>
                </c:pt>
              </c:numCache>
            </c:numRef>
          </c:val>
          <c:extLst>
            <c:ext xmlns:c16="http://schemas.microsoft.com/office/drawing/2014/chart" uri="{C3380CC4-5D6E-409C-BE32-E72D297353CC}">
              <c16:uniqueId val="{00000006-364A-4017-BBF4-04533F021E3D}"/>
            </c:ext>
          </c:extLst>
        </c:ser>
        <c:ser>
          <c:idx val="5"/>
          <c:order val="5"/>
          <c:tx>
            <c:strRef>
              <c:f>'Chart 28'!$W$2</c:f>
              <c:strCache>
                <c:ptCount val="1"/>
                <c:pt idx="0">
                  <c:v>United States</c:v>
                </c:pt>
              </c:strCache>
            </c:strRef>
          </c:tx>
          <c:spPr>
            <a:solidFill>
              <a:srgbClr val="E8CD0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28'!$Q$10:$Q$13</c:f>
              <c:strCache>
                <c:ptCount val="4"/>
                <c:pt idx="0">
                  <c:v>Chemicals and minerals</c:v>
                </c:pt>
                <c:pt idx="1">
                  <c:v>Semiconductor manufacturing equipment</c:v>
                </c:pt>
                <c:pt idx="2">
                  <c:v>Intermediates</c:v>
                </c:pt>
                <c:pt idx="3">
                  <c:v>Compute and infrastructure equipment</c:v>
                </c:pt>
              </c:strCache>
            </c:strRef>
          </c:cat>
          <c:val>
            <c:numRef>
              <c:f>'Chart 28'!$W$10:$W$13</c:f>
              <c:numCache>
                <c:formatCode>0.0</c:formatCode>
                <c:ptCount val="4"/>
                <c:pt idx="0">
                  <c:v>7.8960186633168403</c:v>
                </c:pt>
                <c:pt idx="1">
                  <c:v>6.785405498876016</c:v>
                </c:pt>
                <c:pt idx="2">
                  <c:v>7.7337457997759884</c:v>
                </c:pt>
                <c:pt idx="3">
                  <c:v>32.944480449341107</c:v>
                </c:pt>
              </c:numCache>
            </c:numRef>
          </c:val>
          <c:extLst>
            <c:ext xmlns:c16="http://schemas.microsoft.com/office/drawing/2014/chart" uri="{C3380CC4-5D6E-409C-BE32-E72D297353CC}">
              <c16:uniqueId val="{00000007-364A-4017-BBF4-04533F021E3D}"/>
            </c:ext>
          </c:extLst>
        </c:ser>
        <c:ser>
          <c:idx val="6"/>
          <c:order val="6"/>
          <c:tx>
            <c:strRef>
              <c:f>'Chart 28'!$X$2</c:f>
              <c:strCache>
                <c:ptCount val="1"/>
                <c:pt idx="0">
                  <c:v>Rest of world</c:v>
                </c:pt>
              </c:strCache>
            </c:strRef>
          </c:tx>
          <c:spPr>
            <a:solidFill>
              <a:schemeClr val="accent4">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28'!$Q$10:$Q$13</c:f>
              <c:strCache>
                <c:ptCount val="4"/>
                <c:pt idx="0">
                  <c:v>Chemicals and minerals</c:v>
                </c:pt>
                <c:pt idx="1">
                  <c:v>Semiconductor manufacturing equipment</c:v>
                </c:pt>
                <c:pt idx="2">
                  <c:v>Intermediates</c:v>
                </c:pt>
                <c:pt idx="3">
                  <c:v>Compute and infrastructure equipment</c:v>
                </c:pt>
              </c:strCache>
            </c:strRef>
          </c:cat>
          <c:val>
            <c:numRef>
              <c:f>'Chart 28'!$X$10:$X$13</c:f>
              <c:numCache>
                <c:formatCode>0.0</c:formatCode>
                <c:ptCount val="4"/>
                <c:pt idx="0">
                  <c:v>5.0503755736149918</c:v>
                </c:pt>
                <c:pt idx="1">
                  <c:v>1.736123119488155</c:v>
                </c:pt>
                <c:pt idx="2">
                  <c:v>2.9654914928796203</c:v>
                </c:pt>
                <c:pt idx="3">
                  <c:v>6.0380211708792393</c:v>
                </c:pt>
              </c:numCache>
            </c:numRef>
          </c:val>
          <c:extLst>
            <c:ext xmlns:c16="http://schemas.microsoft.com/office/drawing/2014/chart" uri="{C3380CC4-5D6E-409C-BE32-E72D297353CC}">
              <c16:uniqueId val="{00000008-364A-4017-BBF4-04533F021E3D}"/>
            </c:ext>
          </c:extLst>
        </c:ser>
        <c:dLbls>
          <c:showLegendKey val="0"/>
          <c:showVal val="0"/>
          <c:showCatName val="0"/>
          <c:showSerName val="0"/>
          <c:showPercent val="0"/>
          <c:showBubbleSize val="0"/>
        </c:dLbls>
        <c:gapWidth val="150"/>
        <c:overlap val="100"/>
        <c:axId val="1522784208"/>
        <c:axId val="1522784688"/>
      </c:barChart>
      <c:catAx>
        <c:axId val="1522784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522784688"/>
        <c:crosses val="autoZero"/>
        <c:auto val="1"/>
        <c:lblAlgn val="ctr"/>
        <c:lblOffset val="100"/>
        <c:noMultiLvlLbl val="0"/>
      </c:catAx>
      <c:valAx>
        <c:axId val="15227846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2784208"/>
        <c:crosses val="autoZero"/>
        <c:crossBetween val="between"/>
      </c:valAx>
      <c:spPr>
        <a:noFill/>
        <a:ln>
          <a:noFill/>
        </a:ln>
        <a:effectLst/>
      </c:spPr>
    </c:plotArea>
    <c:legend>
      <c:legendPos val="r"/>
      <c:layout>
        <c:manualLayout>
          <c:xMode val="edge"/>
          <c:yMode val="edge"/>
          <c:x val="0.80122030103277186"/>
          <c:y val="0.17226560221638962"/>
          <c:w val="0.18469526447746082"/>
          <c:h val="0.7068113881598132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b="1">
                <a:solidFill>
                  <a:schemeClr val="accent1"/>
                </a:solidFill>
              </a:rPr>
              <a:t>Exports of AI-enabling goods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0862860892388445E-2"/>
          <c:y val="0.14462487335809887"/>
          <c:w val="0.86484022309711284"/>
          <c:h val="0.59151574803149609"/>
        </c:manualLayout>
      </c:layout>
      <c:barChart>
        <c:barDir val="bar"/>
        <c:grouping val="percentStacked"/>
        <c:varyColors val="0"/>
        <c:ser>
          <c:idx val="0"/>
          <c:order val="0"/>
          <c:tx>
            <c:strRef>
              <c:f>'Chart 29'!$Y$3</c:f>
              <c:strCache>
                <c:ptCount val="1"/>
                <c:pt idx="0">
                  <c:v>Chinese Taipei</c:v>
                </c:pt>
              </c:strCache>
            </c:strRef>
          </c:tx>
          <c:spPr>
            <a:solidFill>
              <a:schemeClr val="accent1"/>
            </a:solidFill>
            <a:ln>
              <a:noFill/>
            </a:ln>
            <a:effectLst/>
          </c:spPr>
          <c:invertIfNegative val="0"/>
          <c:dLbls>
            <c:dLbl>
              <c:idx val="0"/>
              <c:tx>
                <c:rich>
                  <a:bodyPr/>
                  <a:lstStyle/>
                  <a:p>
                    <a:fld id="{49413DDD-B150-46D7-B8B9-FC45491A59D8}"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8EEF-462F-8CE8-27352F019E65}"/>
                </c:ext>
              </c:extLst>
            </c:dLbl>
            <c:dLbl>
              <c:idx val="1"/>
              <c:tx>
                <c:rich>
                  <a:bodyPr/>
                  <a:lstStyle/>
                  <a:p>
                    <a:fld id="{30E9CE6C-A326-4B6E-8F0E-4B3ADD8075B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EEF-462F-8CE8-27352F019E65}"/>
                </c:ext>
              </c:extLst>
            </c:dLbl>
            <c:dLbl>
              <c:idx val="2"/>
              <c:tx>
                <c:rich>
                  <a:bodyPr/>
                  <a:lstStyle/>
                  <a:p>
                    <a:fld id="{9B425500-5225-4255-A123-6037B221280D}"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EEF-462F-8CE8-27352F019E65}"/>
                </c:ext>
              </c:extLst>
            </c:dLbl>
            <c:dLbl>
              <c:idx val="3"/>
              <c:tx>
                <c:rich>
                  <a:bodyPr/>
                  <a:lstStyle/>
                  <a:p>
                    <a:fld id="{8263D71C-61DE-4DB9-BE5E-4369F60790B3}"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'Chart 29'!$U$15:$X$15</c:f>
              <c:strCache>
                <c:ptCount val="4"/>
                <c:pt idx="0">
                  <c:v>2023</c:v>
                </c:pt>
                <c:pt idx="1">
                  <c:v>2024</c:v>
                </c:pt>
                <c:pt idx="2">
                  <c:v>2025</c:v>
                </c:pt>
                <c:pt idx="3">
                  <c:v>2026H1</c:v>
                </c:pt>
              </c:strCache>
            </c:strRef>
          </c:cat>
          <c:val>
            <c:numRef>
              <c:f>'Chart 29'!$U$3:$X$3</c:f>
              <c:numCache>
                <c:formatCode>General</c:formatCode>
                <c:ptCount val="4"/>
                <c:pt idx="0">
                  <c:v>244725166331.77246</c:v>
                </c:pt>
                <c:pt idx="1">
                  <c:v>290272424642.38196</c:v>
                </c:pt>
                <c:pt idx="2">
                  <c:v>453784251385.19592</c:v>
                </c:pt>
                <c:pt idx="3">
                  <c:v>317589198381.6001</c:v>
                </c:pt>
              </c:numCache>
            </c:numRef>
          </c:val>
          <c:extLst>
            <c:ext xmlns:c15="http://schemas.microsoft.com/office/drawing/2012/chart" uri="{02D57815-91ED-43cb-92C2-25804820EDAC}">
              <c15:datalabelsRange>
                <c15:f>'Chart 29'!$U$16:$X$16</c15:f>
                <c15:dlblRangeCache>
                  <c:ptCount val="4"/>
                  <c:pt idx="0">
                    <c:v>13.2</c:v>
                  </c:pt>
                  <c:pt idx="1">
                    <c:v>13.6</c:v>
                  </c:pt>
                  <c:pt idx="2">
                    <c:v>16.1</c:v>
                  </c:pt>
                  <c:pt idx="3">
                    <c:v>14.7</c:v>
                  </c:pt>
                </c15:dlblRangeCache>
              </c15:datalabelsRange>
            </c:ext>
            <c:ext xmlns:c16="http://schemas.microsoft.com/office/drawing/2014/chart" uri="{C3380CC4-5D6E-409C-BE32-E72D297353CC}">
              <c16:uniqueId val="{00000004-8EEF-462F-8CE8-27352F019E65}"/>
            </c:ext>
          </c:extLst>
        </c:ser>
        <c:ser>
          <c:idx val="1"/>
          <c:order val="1"/>
          <c:tx>
            <c:strRef>
              <c:f>'Chart 29'!$Y$4</c:f>
              <c:strCache>
                <c:ptCount val="1"/>
                <c:pt idx="0">
                  <c:v>Hong Kong, China</c:v>
                </c:pt>
              </c:strCache>
            </c:strRef>
          </c:tx>
          <c:spPr>
            <a:solidFill>
              <a:schemeClr val="accent2"/>
            </a:solidFill>
            <a:ln>
              <a:noFill/>
            </a:ln>
            <a:effectLst/>
          </c:spPr>
          <c:invertIfNegative val="0"/>
          <c:dLbls>
            <c:dLbl>
              <c:idx val="0"/>
              <c:tx>
                <c:rich>
                  <a:bodyPr/>
                  <a:lstStyle/>
                  <a:p>
                    <a:fld id="{8E6A1333-8592-4028-BCE2-E40A657CA8EC}"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8EEF-462F-8CE8-27352F019E65}"/>
                </c:ext>
              </c:extLst>
            </c:dLbl>
            <c:dLbl>
              <c:idx val="1"/>
              <c:tx>
                <c:rich>
                  <a:bodyPr/>
                  <a:lstStyle/>
                  <a:p>
                    <a:fld id="{0F129F6D-390F-4672-B88C-B7D70D45A81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EEF-462F-8CE8-27352F019E65}"/>
                </c:ext>
              </c:extLst>
            </c:dLbl>
            <c:dLbl>
              <c:idx val="2"/>
              <c:tx>
                <c:rich>
                  <a:bodyPr/>
                  <a:lstStyle/>
                  <a:p>
                    <a:fld id="{E3E2EAA2-6A26-42A3-AE86-8989979C3674}"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EEF-462F-8CE8-27352F019E65}"/>
                </c:ext>
              </c:extLst>
            </c:dLbl>
            <c:dLbl>
              <c:idx val="3"/>
              <c:tx>
                <c:rich>
                  <a:bodyPr/>
                  <a:lstStyle/>
                  <a:p>
                    <a:fld id="{E83ECA57-98CB-4BD8-A3D1-198563A257D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29'!$U$4:$X$4</c:f>
              <c:numCache>
                <c:formatCode>General</c:formatCode>
                <c:ptCount val="4"/>
                <c:pt idx="0">
                  <c:v>269956318780.2468</c:v>
                </c:pt>
                <c:pt idx="1">
                  <c:v>319287020817.93549</c:v>
                </c:pt>
                <c:pt idx="2">
                  <c:v>400904518351.16455</c:v>
                </c:pt>
                <c:pt idx="3">
                  <c:v>292461419804.23254</c:v>
                </c:pt>
              </c:numCache>
            </c:numRef>
          </c:val>
          <c:extLst>
            <c:ext xmlns:c15="http://schemas.microsoft.com/office/drawing/2012/chart" uri="{02D57815-91ED-43cb-92C2-25804820EDAC}">
              <c15:datalabelsRange>
                <c15:f>'Chart 29'!$U$17:$X$17</c15:f>
                <c15:dlblRangeCache>
                  <c:ptCount val="4"/>
                  <c:pt idx="0">
                    <c:v>14.6</c:v>
                  </c:pt>
                  <c:pt idx="1">
                    <c:v>14.9</c:v>
                  </c:pt>
                  <c:pt idx="2">
                    <c:v>14.2</c:v>
                  </c:pt>
                  <c:pt idx="3">
                    <c:v>13.5</c:v>
                  </c:pt>
                </c15:dlblRangeCache>
              </c15:datalabelsRange>
            </c:ext>
            <c:ext xmlns:c16="http://schemas.microsoft.com/office/drawing/2014/chart" uri="{C3380CC4-5D6E-409C-BE32-E72D297353CC}">
              <c16:uniqueId val="{00000009-8EEF-462F-8CE8-27352F019E65}"/>
            </c:ext>
          </c:extLst>
        </c:ser>
        <c:ser>
          <c:idx val="2"/>
          <c:order val="2"/>
          <c:tx>
            <c:strRef>
              <c:f>'Chart 29'!$Y$5</c:f>
              <c:strCache>
                <c:ptCount val="1"/>
                <c:pt idx="0">
                  <c:v>China</c:v>
                </c:pt>
              </c:strCache>
            </c:strRef>
          </c:tx>
          <c:spPr>
            <a:solidFill>
              <a:schemeClr val="accent5"/>
            </a:solidFill>
            <a:ln>
              <a:noFill/>
            </a:ln>
            <a:effectLst/>
          </c:spPr>
          <c:invertIfNegative val="0"/>
          <c:dLbls>
            <c:dLbl>
              <c:idx val="0"/>
              <c:tx>
                <c:rich>
                  <a:bodyPr/>
                  <a:lstStyle/>
                  <a:p>
                    <a:fld id="{46999FDE-3C0E-460F-9AE5-1727B131A862}"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8EEF-462F-8CE8-27352F019E65}"/>
                </c:ext>
              </c:extLst>
            </c:dLbl>
            <c:dLbl>
              <c:idx val="1"/>
              <c:tx>
                <c:rich>
                  <a:bodyPr/>
                  <a:lstStyle/>
                  <a:p>
                    <a:fld id="{BA05F43E-D885-497F-8847-6E507BFCEDEA}"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EEF-462F-8CE8-27352F019E65}"/>
                </c:ext>
              </c:extLst>
            </c:dLbl>
            <c:dLbl>
              <c:idx val="2"/>
              <c:tx>
                <c:rich>
                  <a:bodyPr/>
                  <a:lstStyle/>
                  <a:p>
                    <a:fld id="{016177CA-08A7-417E-92C2-D117ED8CB274}"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EEF-462F-8CE8-27352F019E65}"/>
                </c:ext>
              </c:extLst>
            </c:dLbl>
            <c:dLbl>
              <c:idx val="3"/>
              <c:tx>
                <c:rich>
                  <a:bodyPr/>
                  <a:lstStyle/>
                  <a:p>
                    <a:fld id="{22FB350A-076B-4873-A9F6-28D8A45FB70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29'!$U$5:$X$5</c:f>
              <c:numCache>
                <c:formatCode>General</c:formatCode>
                <c:ptCount val="4"/>
                <c:pt idx="0">
                  <c:v>292375652833.28571</c:v>
                </c:pt>
                <c:pt idx="1">
                  <c:v>323037855143.94946</c:v>
                </c:pt>
                <c:pt idx="2">
                  <c:v>383536122997.51581</c:v>
                </c:pt>
                <c:pt idx="3">
                  <c:v>308819841074.87469</c:v>
                </c:pt>
              </c:numCache>
            </c:numRef>
          </c:val>
          <c:extLst>
            <c:ext xmlns:c15="http://schemas.microsoft.com/office/drawing/2012/chart" uri="{02D57815-91ED-43cb-92C2-25804820EDAC}">
              <c15:datalabelsRange>
                <c15:f>'Chart 29'!$U$18:$X$18</c15:f>
                <c15:dlblRangeCache>
                  <c:ptCount val="4"/>
                  <c:pt idx="0">
                    <c:v>15.8</c:v>
                  </c:pt>
                  <c:pt idx="1">
                    <c:v>15.1</c:v>
                  </c:pt>
                  <c:pt idx="2">
                    <c:v>13.6</c:v>
                  </c:pt>
                  <c:pt idx="3">
                    <c:v>14.3</c:v>
                  </c:pt>
                </c15:dlblRangeCache>
              </c15:datalabelsRange>
            </c:ext>
            <c:ext xmlns:c16="http://schemas.microsoft.com/office/drawing/2014/chart" uri="{C3380CC4-5D6E-409C-BE32-E72D297353CC}">
              <c16:uniqueId val="{0000000E-8EEF-462F-8CE8-27352F019E65}"/>
            </c:ext>
          </c:extLst>
        </c:ser>
        <c:ser>
          <c:idx val="3"/>
          <c:order val="3"/>
          <c:tx>
            <c:strRef>
              <c:f>'Chart 29'!$Y$6</c:f>
              <c:strCache>
                <c:ptCount val="1"/>
                <c:pt idx="0">
                  <c:v>Singapore</c:v>
                </c:pt>
              </c:strCache>
            </c:strRef>
          </c:tx>
          <c:spPr>
            <a:solidFill>
              <a:schemeClr val="accent4"/>
            </a:solidFill>
            <a:ln>
              <a:noFill/>
            </a:ln>
            <a:effectLst/>
          </c:spPr>
          <c:invertIfNegative val="0"/>
          <c:dLbls>
            <c:dLbl>
              <c:idx val="0"/>
              <c:tx>
                <c:rich>
                  <a:bodyPr/>
                  <a:lstStyle/>
                  <a:p>
                    <a:fld id="{5AAD0E42-DA76-4FDE-9E72-E40502CC93A4}"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8EEF-462F-8CE8-27352F019E65}"/>
                </c:ext>
              </c:extLst>
            </c:dLbl>
            <c:dLbl>
              <c:idx val="1"/>
              <c:tx>
                <c:rich>
                  <a:bodyPr/>
                  <a:lstStyle/>
                  <a:p>
                    <a:fld id="{03740C6A-C44A-4C69-A9B9-9DA41002AFC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EEF-462F-8CE8-27352F019E65}"/>
                </c:ext>
              </c:extLst>
            </c:dLbl>
            <c:dLbl>
              <c:idx val="2"/>
              <c:tx>
                <c:rich>
                  <a:bodyPr/>
                  <a:lstStyle/>
                  <a:p>
                    <a:fld id="{47BA6ADC-9298-4ACE-AE12-9754D852ABFB}"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EEF-462F-8CE8-27352F019E65}"/>
                </c:ext>
              </c:extLst>
            </c:dLbl>
            <c:dLbl>
              <c:idx val="3"/>
              <c:tx>
                <c:rich>
                  <a:bodyPr/>
                  <a:lstStyle/>
                  <a:p>
                    <a:fld id="{F05ECC75-CB5A-4542-94F7-D384FECC6C7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29'!$U$6:$X$6</c:f>
              <c:numCache>
                <c:formatCode>General</c:formatCode>
                <c:ptCount val="4"/>
                <c:pt idx="0">
                  <c:v>152212663251.21838</c:v>
                </c:pt>
                <c:pt idx="1">
                  <c:v>179754654977.49493</c:v>
                </c:pt>
                <c:pt idx="2">
                  <c:v>235259821297.05862</c:v>
                </c:pt>
                <c:pt idx="3">
                  <c:v>186558354639.06314</c:v>
                </c:pt>
              </c:numCache>
            </c:numRef>
          </c:val>
          <c:extLst>
            <c:ext xmlns:c15="http://schemas.microsoft.com/office/drawing/2012/chart" uri="{02D57815-91ED-43cb-92C2-25804820EDAC}">
              <c15:datalabelsRange>
                <c15:f>'Chart 29'!$U$19:$X$19</c15:f>
                <c15:dlblRangeCache>
                  <c:ptCount val="4"/>
                  <c:pt idx="0">
                    <c:v>8.2</c:v>
                  </c:pt>
                  <c:pt idx="1">
                    <c:v>8.4</c:v>
                  </c:pt>
                  <c:pt idx="2">
                    <c:v>8.3</c:v>
                  </c:pt>
                  <c:pt idx="3">
                    <c:v>8.6</c:v>
                  </c:pt>
                </c15:dlblRangeCache>
              </c15:datalabelsRange>
            </c:ext>
            <c:ext xmlns:c16="http://schemas.microsoft.com/office/drawing/2014/chart" uri="{C3380CC4-5D6E-409C-BE32-E72D297353CC}">
              <c16:uniqueId val="{00000013-8EEF-462F-8CE8-27352F019E65}"/>
            </c:ext>
          </c:extLst>
        </c:ser>
        <c:ser>
          <c:idx val="4"/>
          <c:order val="4"/>
          <c:tx>
            <c:strRef>
              <c:f>'Chart 29'!$Y$7</c:f>
              <c:strCache>
                <c:ptCount val="1"/>
                <c:pt idx="0">
                  <c:v>United States</c:v>
                </c:pt>
              </c:strCache>
            </c:strRef>
          </c:tx>
          <c:spPr>
            <a:solidFill>
              <a:srgbClr val="C00000"/>
            </a:solidFill>
            <a:ln>
              <a:noFill/>
            </a:ln>
            <a:effectLst/>
          </c:spPr>
          <c:invertIfNegative val="0"/>
          <c:dLbls>
            <c:dLbl>
              <c:idx val="0"/>
              <c:tx>
                <c:rich>
                  <a:bodyPr/>
                  <a:lstStyle/>
                  <a:p>
                    <a:fld id="{48B0BD6E-931A-47BD-9A8C-5DA6573DB6AC}"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8EEF-462F-8CE8-27352F019E65}"/>
                </c:ext>
              </c:extLst>
            </c:dLbl>
            <c:dLbl>
              <c:idx val="1"/>
              <c:tx>
                <c:rich>
                  <a:bodyPr/>
                  <a:lstStyle/>
                  <a:p>
                    <a:fld id="{66F21469-E0D9-4498-A4F3-BC3EC02BB2D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EEF-462F-8CE8-27352F019E65}"/>
                </c:ext>
              </c:extLst>
            </c:dLbl>
            <c:dLbl>
              <c:idx val="2"/>
              <c:tx>
                <c:rich>
                  <a:bodyPr/>
                  <a:lstStyle/>
                  <a:p>
                    <a:fld id="{F2AE0C51-E470-4A00-A361-100C217CB98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EEF-462F-8CE8-27352F019E65}"/>
                </c:ext>
              </c:extLst>
            </c:dLbl>
            <c:dLbl>
              <c:idx val="3"/>
              <c:tx>
                <c:rich>
                  <a:bodyPr/>
                  <a:lstStyle/>
                  <a:p>
                    <a:fld id="{A180C68D-BF92-46D9-BDD2-73C1D1812043}"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29'!$U$7:$X$7</c:f>
              <c:numCache>
                <c:formatCode>General</c:formatCode>
                <c:ptCount val="4"/>
                <c:pt idx="0">
                  <c:v>133985996997.08252</c:v>
                </c:pt>
                <c:pt idx="1">
                  <c:v>166739055045.70526</c:v>
                </c:pt>
                <c:pt idx="2">
                  <c:v>206505044932.31302</c:v>
                </c:pt>
                <c:pt idx="3">
                  <c:v>132772093149.21121</c:v>
                </c:pt>
              </c:numCache>
            </c:numRef>
          </c:val>
          <c:extLst>
            <c:ext xmlns:c15="http://schemas.microsoft.com/office/drawing/2012/chart" uri="{02D57815-91ED-43cb-92C2-25804820EDAC}">
              <c15:datalabelsRange>
                <c15:f>'Chart 29'!$U$20:$X$20</c15:f>
                <c15:dlblRangeCache>
                  <c:ptCount val="4"/>
                  <c:pt idx="0">
                    <c:v>7.2</c:v>
                  </c:pt>
                  <c:pt idx="1">
                    <c:v>7.8</c:v>
                  </c:pt>
                  <c:pt idx="2">
                    <c:v>7.3</c:v>
                  </c:pt>
                  <c:pt idx="3">
                    <c:v>6.1</c:v>
                  </c:pt>
                </c15:dlblRangeCache>
              </c15:datalabelsRange>
            </c:ext>
            <c:ext xmlns:c16="http://schemas.microsoft.com/office/drawing/2014/chart" uri="{C3380CC4-5D6E-409C-BE32-E72D297353CC}">
              <c16:uniqueId val="{00000018-8EEF-462F-8CE8-27352F019E65}"/>
            </c:ext>
          </c:extLst>
        </c:ser>
        <c:ser>
          <c:idx val="5"/>
          <c:order val="5"/>
          <c:tx>
            <c:strRef>
              <c:f>'Chart 29'!$Y$8</c:f>
              <c:strCache>
                <c:ptCount val="1"/>
                <c:pt idx="0">
                  <c:v>Republic of Korea</c:v>
                </c:pt>
              </c:strCache>
            </c:strRef>
          </c:tx>
          <c:spPr>
            <a:solidFill>
              <a:srgbClr val="00B050"/>
            </a:solidFill>
            <a:ln>
              <a:noFill/>
            </a:ln>
            <a:effectLst/>
          </c:spPr>
          <c:invertIfNegative val="0"/>
          <c:dLbls>
            <c:dLbl>
              <c:idx val="0"/>
              <c:tx>
                <c:rich>
                  <a:bodyPr/>
                  <a:lstStyle/>
                  <a:p>
                    <a:fld id="{1F8F8933-2943-426D-A203-9BDA9A3F4C5B}"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8EEF-462F-8CE8-27352F019E65}"/>
                </c:ext>
              </c:extLst>
            </c:dLbl>
            <c:dLbl>
              <c:idx val="1"/>
              <c:tx>
                <c:rich>
                  <a:bodyPr/>
                  <a:lstStyle/>
                  <a:p>
                    <a:fld id="{E8F4BBF9-EB69-4992-A0F1-B951069DDB0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EEF-462F-8CE8-27352F019E65}"/>
                </c:ext>
              </c:extLst>
            </c:dLbl>
            <c:dLbl>
              <c:idx val="2"/>
              <c:tx>
                <c:rich>
                  <a:bodyPr/>
                  <a:lstStyle/>
                  <a:p>
                    <a:fld id="{35FBB716-D063-48E9-90AF-A34B5D8EF9D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EEF-462F-8CE8-27352F019E65}"/>
                </c:ext>
              </c:extLst>
            </c:dLbl>
            <c:dLbl>
              <c:idx val="3"/>
              <c:tx>
                <c:rich>
                  <a:bodyPr/>
                  <a:lstStyle/>
                  <a:p>
                    <a:fld id="{84825192-344C-4D3B-A847-D0CBE263B62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29'!$U$8:$X$8</c:f>
              <c:numCache>
                <c:formatCode>General</c:formatCode>
                <c:ptCount val="4"/>
                <c:pt idx="0">
                  <c:v>115717125456.70059</c:v>
                </c:pt>
                <c:pt idx="1">
                  <c:v>165200135153.26233</c:v>
                </c:pt>
                <c:pt idx="2">
                  <c:v>199226289297.16873</c:v>
                </c:pt>
                <c:pt idx="3">
                  <c:v>220677995910.40091</c:v>
                </c:pt>
              </c:numCache>
            </c:numRef>
          </c:val>
          <c:extLst>
            <c:ext xmlns:c15="http://schemas.microsoft.com/office/drawing/2012/chart" uri="{02D57815-91ED-43cb-92C2-25804820EDAC}">
              <c15:datalabelsRange>
                <c15:f>'Chart 29'!$U$21:$X$21</c15:f>
                <c15:dlblRangeCache>
                  <c:ptCount val="4"/>
                  <c:pt idx="0">
                    <c:v>6.3</c:v>
                  </c:pt>
                  <c:pt idx="1">
                    <c:v>7.7</c:v>
                  </c:pt>
                  <c:pt idx="2">
                    <c:v>7.1</c:v>
                  </c:pt>
                  <c:pt idx="3">
                    <c:v>10.2</c:v>
                  </c:pt>
                </c15:dlblRangeCache>
              </c15:datalabelsRange>
            </c:ext>
            <c:ext xmlns:c16="http://schemas.microsoft.com/office/drawing/2014/chart" uri="{C3380CC4-5D6E-409C-BE32-E72D297353CC}">
              <c16:uniqueId val="{0000001D-8EEF-462F-8CE8-27352F019E65}"/>
            </c:ext>
          </c:extLst>
        </c:ser>
        <c:ser>
          <c:idx val="6"/>
          <c:order val="6"/>
          <c:tx>
            <c:strRef>
              <c:f>'Chart 29'!$Y$9</c:f>
              <c:strCache>
                <c:ptCount val="1"/>
                <c:pt idx="0">
                  <c:v>Viet Nam</c:v>
                </c:pt>
              </c:strCache>
            </c:strRef>
          </c:tx>
          <c:spPr>
            <a:solidFill>
              <a:schemeClr val="accent6">
                <a:lumMod val="50000"/>
              </a:schemeClr>
            </a:solidFill>
            <a:ln>
              <a:noFill/>
            </a:ln>
            <a:effectLst/>
          </c:spPr>
          <c:invertIfNegative val="0"/>
          <c:dLbls>
            <c:dLbl>
              <c:idx val="0"/>
              <c:tx>
                <c:rich>
                  <a:bodyPr/>
                  <a:lstStyle/>
                  <a:p>
                    <a:fld id="{5F38A1FB-FA51-4947-9EE6-CBA6FA3572DA}"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8EEF-462F-8CE8-27352F019E65}"/>
                </c:ext>
              </c:extLst>
            </c:dLbl>
            <c:dLbl>
              <c:idx val="1"/>
              <c:tx>
                <c:rich>
                  <a:bodyPr/>
                  <a:lstStyle/>
                  <a:p>
                    <a:fld id="{3AB09106-D5CA-4124-8A5A-69CDFED513CF}"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EEF-462F-8CE8-27352F019E65}"/>
                </c:ext>
              </c:extLst>
            </c:dLbl>
            <c:dLbl>
              <c:idx val="2"/>
              <c:tx>
                <c:rich>
                  <a:bodyPr/>
                  <a:lstStyle/>
                  <a:p>
                    <a:fld id="{40D5EE6E-F4C1-4B7B-9EEB-9F19D288F5F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EEF-462F-8CE8-27352F019E65}"/>
                </c:ext>
              </c:extLst>
            </c:dLbl>
            <c:dLbl>
              <c:idx val="3"/>
              <c:tx>
                <c:rich>
                  <a:bodyPr/>
                  <a:lstStyle/>
                  <a:p>
                    <a:fld id="{74FE415A-E8E9-4CF5-8260-5D2F2D15A77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29'!$U$9:$X$9</c:f>
              <c:numCache>
                <c:formatCode>General</c:formatCode>
                <c:ptCount val="4"/>
                <c:pt idx="0">
                  <c:v>76284765469.887177</c:v>
                </c:pt>
                <c:pt idx="1">
                  <c:v>107309559521.95801</c:v>
                </c:pt>
                <c:pt idx="2">
                  <c:v>178871152699.91479</c:v>
                </c:pt>
                <c:pt idx="3">
                  <c:v>171818636990.49692</c:v>
                </c:pt>
              </c:numCache>
            </c:numRef>
          </c:val>
          <c:extLst>
            <c:ext xmlns:c15="http://schemas.microsoft.com/office/drawing/2012/chart" uri="{02D57815-91ED-43cb-92C2-25804820EDAC}">
              <c15:datalabelsRange>
                <c15:f>'Chart 29'!$U$22:$X$22</c15:f>
                <c15:dlblRangeCache>
                  <c:ptCount val="4"/>
                  <c:pt idx="0">
                    <c:v>4.1</c:v>
                  </c:pt>
                  <c:pt idx="1">
                    <c:v>5.0</c:v>
                  </c:pt>
                  <c:pt idx="2">
                    <c:v>6.3</c:v>
                  </c:pt>
                  <c:pt idx="3">
                    <c:v>8.0</c:v>
                  </c:pt>
                </c15:dlblRangeCache>
              </c15:datalabelsRange>
            </c:ext>
            <c:ext xmlns:c16="http://schemas.microsoft.com/office/drawing/2014/chart" uri="{C3380CC4-5D6E-409C-BE32-E72D297353CC}">
              <c16:uniqueId val="{00000022-8EEF-462F-8CE8-27352F019E65}"/>
            </c:ext>
          </c:extLst>
        </c:ser>
        <c:ser>
          <c:idx val="7"/>
          <c:order val="7"/>
          <c:tx>
            <c:strRef>
              <c:f>'Chart 29'!$Y$10</c:f>
              <c:strCache>
                <c:ptCount val="1"/>
                <c:pt idx="0">
                  <c:v>Malaysia</c:v>
                </c:pt>
              </c:strCache>
            </c:strRef>
          </c:tx>
          <c:spPr>
            <a:solidFill>
              <a:schemeClr val="accent2">
                <a:lumMod val="60000"/>
              </a:schemeClr>
            </a:solidFill>
            <a:ln>
              <a:noFill/>
            </a:ln>
            <a:effectLst/>
          </c:spPr>
          <c:invertIfNegative val="0"/>
          <c:dLbls>
            <c:dLbl>
              <c:idx val="0"/>
              <c:tx>
                <c:rich>
                  <a:bodyPr/>
                  <a:lstStyle/>
                  <a:p>
                    <a:fld id="{2B11986C-4B4E-4918-B301-042F4D6021C5}"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8EEF-462F-8CE8-27352F019E65}"/>
                </c:ext>
              </c:extLst>
            </c:dLbl>
            <c:dLbl>
              <c:idx val="1"/>
              <c:tx>
                <c:rich>
                  <a:bodyPr/>
                  <a:lstStyle/>
                  <a:p>
                    <a:fld id="{FB9CE374-A419-4661-B720-377422B2E4A8}"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EEF-462F-8CE8-27352F019E65}"/>
                </c:ext>
              </c:extLst>
            </c:dLbl>
            <c:dLbl>
              <c:idx val="2"/>
              <c:tx>
                <c:rich>
                  <a:bodyPr/>
                  <a:lstStyle/>
                  <a:p>
                    <a:fld id="{EB482D41-79B8-40AC-8D58-B39E9A3E76C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EEF-462F-8CE8-27352F019E65}"/>
                </c:ext>
              </c:extLst>
            </c:dLbl>
            <c:dLbl>
              <c:idx val="3"/>
              <c:tx>
                <c:rich>
                  <a:bodyPr/>
                  <a:lstStyle/>
                  <a:p>
                    <a:fld id="{94F8558B-E500-4003-85AF-F864120273BE}"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29'!$U$10:$X$10</c:f>
              <c:numCache>
                <c:formatCode>General</c:formatCode>
                <c:ptCount val="4"/>
                <c:pt idx="0">
                  <c:v>101646695190.65244</c:v>
                </c:pt>
                <c:pt idx="1">
                  <c:v>112183471334.409</c:v>
                </c:pt>
                <c:pt idx="2">
                  <c:v>151361762919.55811</c:v>
                </c:pt>
                <c:pt idx="3">
                  <c:v>120735923129.95078</c:v>
                </c:pt>
              </c:numCache>
            </c:numRef>
          </c:val>
          <c:extLst>
            <c:ext xmlns:c15="http://schemas.microsoft.com/office/drawing/2012/chart" uri="{02D57815-91ED-43cb-92C2-25804820EDAC}">
              <c15:datalabelsRange>
                <c15:f>'Chart 29'!$U$23:$X$23</c15:f>
                <c15:dlblRangeCache>
                  <c:ptCount val="4"/>
                  <c:pt idx="0">
                    <c:v>5.5</c:v>
                  </c:pt>
                  <c:pt idx="1">
                    <c:v>5.2</c:v>
                  </c:pt>
                  <c:pt idx="2">
                    <c:v>5.4</c:v>
                  </c:pt>
                  <c:pt idx="3">
                    <c:v>5.6</c:v>
                  </c:pt>
                </c15:dlblRangeCache>
              </c15:datalabelsRange>
            </c:ext>
            <c:ext xmlns:c16="http://schemas.microsoft.com/office/drawing/2014/chart" uri="{C3380CC4-5D6E-409C-BE32-E72D297353CC}">
              <c16:uniqueId val="{00000027-8EEF-462F-8CE8-27352F019E65}"/>
            </c:ext>
          </c:extLst>
        </c:ser>
        <c:ser>
          <c:idx val="8"/>
          <c:order val="8"/>
          <c:tx>
            <c:strRef>
              <c:f>'Chart 29'!$Y$11</c:f>
              <c:strCache>
                <c:ptCount val="1"/>
                <c:pt idx="0">
                  <c:v>Mexico</c:v>
                </c:pt>
              </c:strCache>
            </c:strRef>
          </c:tx>
          <c:spPr>
            <a:solidFill>
              <a:srgbClr val="E8CD02"/>
            </a:solidFill>
            <a:ln>
              <a:noFill/>
            </a:ln>
            <a:effectLst/>
          </c:spPr>
          <c:invertIfNegative val="0"/>
          <c:dLbls>
            <c:dLbl>
              <c:idx val="0"/>
              <c:layout>
                <c:manualLayout>
                  <c:x val="0"/>
                  <c:y val="0"/>
                </c:manualLayout>
              </c:layout>
              <c:tx>
                <c:rich>
                  <a:bodyPr/>
                  <a:lstStyle/>
                  <a:p>
                    <a:fld id="{BFB07372-1F0F-4F67-8C0D-EE2BA71776D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8EEF-462F-8CE8-27352F019E65}"/>
                </c:ext>
              </c:extLst>
            </c:dLbl>
            <c:dLbl>
              <c:idx val="1"/>
              <c:tx>
                <c:rich>
                  <a:bodyPr/>
                  <a:lstStyle/>
                  <a:p>
                    <a:fld id="{E01B9D76-EBCE-4C48-9EE1-ECE4C3E03EA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EEF-462F-8CE8-27352F019E65}"/>
                </c:ext>
              </c:extLst>
            </c:dLbl>
            <c:dLbl>
              <c:idx val="2"/>
              <c:tx>
                <c:rich>
                  <a:bodyPr/>
                  <a:lstStyle/>
                  <a:p>
                    <a:fld id="{B236012B-F10D-464A-A54F-12F986F7CB66}"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EEF-462F-8CE8-27352F019E65}"/>
                </c:ext>
              </c:extLst>
            </c:dLbl>
            <c:dLbl>
              <c:idx val="3"/>
              <c:tx>
                <c:rich>
                  <a:bodyPr/>
                  <a:lstStyle/>
                  <a:p>
                    <a:fld id="{9C6436B2-18E1-4A83-BBEA-920722490D22}"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29'!$U$11:$X$11</c:f>
              <c:numCache>
                <c:formatCode>General</c:formatCode>
                <c:ptCount val="4"/>
                <c:pt idx="0">
                  <c:v>47417110118.670425</c:v>
                </c:pt>
                <c:pt idx="1">
                  <c:v>56126519563.01915</c:v>
                </c:pt>
                <c:pt idx="2">
                  <c:v>112581944198.70633</c:v>
                </c:pt>
                <c:pt idx="3">
                  <c:v>103075440264.54468</c:v>
                </c:pt>
              </c:numCache>
            </c:numRef>
          </c:val>
          <c:extLst>
            <c:ext xmlns:c15="http://schemas.microsoft.com/office/drawing/2012/chart" uri="{02D57815-91ED-43cb-92C2-25804820EDAC}">
              <c15:datalabelsRange>
                <c15:f>'Chart 29'!$U$24:$X$24</c15:f>
                <c15:dlblRangeCache>
                  <c:ptCount val="4"/>
                  <c:pt idx="0">
                    <c:v>2.6</c:v>
                  </c:pt>
                  <c:pt idx="1">
                    <c:v>2.6</c:v>
                  </c:pt>
                  <c:pt idx="2">
                    <c:v>4.0</c:v>
                  </c:pt>
                  <c:pt idx="3">
                    <c:v>4.8</c:v>
                  </c:pt>
                </c15:dlblRangeCache>
              </c15:datalabelsRange>
            </c:ext>
            <c:ext xmlns:c16="http://schemas.microsoft.com/office/drawing/2014/chart" uri="{C3380CC4-5D6E-409C-BE32-E72D297353CC}">
              <c16:uniqueId val="{0000002C-8EEF-462F-8CE8-27352F019E65}"/>
            </c:ext>
          </c:extLst>
        </c:ser>
        <c:ser>
          <c:idx val="9"/>
          <c:order val="9"/>
          <c:tx>
            <c:strRef>
              <c:f>'Chart 29'!$Y$12</c:f>
              <c:strCache>
                <c:ptCount val="1"/>
                <c:pt idx="0">
                  <c:v>The Netherlands</c:v>
                </c:pt>
              </c:strCache>
            </c:strRef>
          </c:tx>
          <c:spPr>
            <a:solidFill>
              <a:schemeClr val="accent4">
                <a:lumMod val="60000"/>
              </a:schemeClr>
            </a:solidFill>
            <a:ln>
              <a:noFill/>
            </a:ln>
            <a:effectLst/>
          </c:spPr>
          <c:invertIfNegative val="0"/>
          <c:dLbls>
            <c:dLbl>
              <c:idx val="0"/>
              <c:tx>
                <c:rich>
                  <a:bodyPr/>
                  <a:lstStyle/>
                  <a:p>
                    <a:fld id="{4714388F-344D-4AA9-8F5E-8B672C591508}"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8EEF-462F-8CE8-27352F019E65}"/>
                </c:ext>
              </c:extLst>
            </c:dLbl>
            <c:dLbl>
              <c:idx val="1"/>
              <c:tx>
                <c:rich>
                  <a:bodyPr/>
                  <a:lstStyle/>
                  <a:p>
                    <a:fld id="{40CEAAD6-225F-483B-93C6-62CF6C5B452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8EEF-462F-8CE8-27352F019E65}"/>
                </c:ext>
              </c:extLst>
            </c:dLbl>
            <c:dLbl>
              <c:idx val="2"/>
              <c:tx>
                <c:rich>
                  <a:bodyPr/>
                  <a:lstStyle/>
                  <a:p>
                    <a:fld id="{CE2B3C0E-CEF7-453D-82F8-A78296260E64}"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8EEF-462F-8CE8-27352F019E65}"/>
                </c:ext>
              </c:extLst>
            </c:dLbl>
            <c:dLbl>
              <c:idx val="3"/>
              <c:tx>
                <c:rich>
                  <a:bodyPr/>
                  <a:lstStyle/>
                  <a:p>
                    <a:fld id="{24C955E7-8129-4A9A-849D-B8D49D16F8F0}"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29'!$U$12:$X$12</c:f>
              <c:numCache>
                <c:formatCode>General</c:formatCode>
                <c:ptCount val="4"/>
                <c:pt idx="0">
                  <c:v>90851490766.851563</c:v>
                </c:pt>
                <c:pt idx="1">
                  <c:v>90494499682.68866</c:v>
                </c:pt>
                <c:pt idx="2">
                  <c:v>107759486921.81493</c:v>
                </c:pt>
                <c:pt idx="3">
                  <c:v>59170139207.380318</c:v>
                </c:pt>
              </c:numCache>
            </c:numRef>
          </c:val>
          <c:extLst>
            <c:ext xmlns:c15="http://schemas.microsoft.com/office/drawing/2012/chart" uri="{02D57815-91ED-43cb-92C2-25804820EDAC}">
              <c15:datalabelsRange>
                <c15:f>'Chart 29'!$U$25:$X$25</c15:f>
                <c15:dlblRangeCache>
                  <c:ptCount val="4"/>
                  <c:pt idx="0">
                    <c:v>4.9</c:v>
                  </c:pt>
                  <c:pt idx="1">
                    <c:v>4.2</c:v>
                  </c:pt>
                  <c:pt idx="2">
                    <c:v>3.8</c:v>
                  </c:pt>
                  <c:pt idx="3">
                    <c:v>2.7</c:v>
                  </c:pt>
                </c15:dlblRangeCache>
              </c15:datalabelsRange>
            </c:ext>
            <c:ext xmlns:c16="http://schemas.microsoft.com/office/drawing/2014/chart" uri="{C3380CC4-5D6E-409C-BE32-E72D297353CC}">
              <c16:uniqueId val="{00000031-8EEF-462F-8CE8-27352F019E65}"/>
            </c:ext>
          </c:extLst>
        </c:ser>
        <c:ser>
          <c:idx val="10"/>
          <c:order val="10"/>
          <c:tx>
            <c:strRef>
              <c:f>'Chart 29'!$Y$13</c:f>
              <c:strCache>
                <c:ptCount val="1"/>
                <c:pt idx="0">
                  <c:v>Other</c:v>
                </c:pt>
              </c:strCache>
            </c:strRef>
          </c:tx>
          <c:spPr>
            <a:solidFill>
              <a:schemeClr val="tx2">
                <a:lumMod val="25000"/>
                <a:lumOff val="75000"/>
              </a:schemeClr>
            </a:solidFill>
            <a:ln>
              <a:noFill/>
            </a:ln>
            <a:effectLst/>
          </c:spPr>
          <c:invertIfNegative val="0"/>
          <c:dLbls>
            <c:dLbl>
              <c:idx val="0"/>
              <c:tx>
                <c:rich>
                  <a:bodyPr/>
                  <a:lstStyle/>
                  <a:p>
                    <a:fld id="{6B26B11E-56B9-4138-A29A-E236347172F2}"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8EEF-462F-8CE8-27352F019E65}"/>
                </c:ext>
              </c:extLst>
            </c:dLbl>
            <c:dLbl>
              <c:idx val="1"/>
              <c:tx>
                <c:rich>
                  <a:bodyPr/>
                  <a:lstStyle/>
                  <a:p>
                    <a:fld id="{99F4F0DC-C4FE-42E7-A66E-E855D795AB2B}"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8EEF-462F-8CE8-27352F019E65}"/>
                </c:ext>
              </c:extLst>
            </c:dLbl>
            <c:dLbl>
              <c:idx val="2"/>
              <c:tx>
                <c:rich>
                  <a:bodyPr/>
                  <a:lstStyle/>
                  <a:p>
                    <a:fld id="{BAF480DA-D483-4EEF-A8C4-1AEC97CED679}"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4-8EEF-462F-8CE8-27352F019E65}"/>
                </c:ext>
              </c:extLst>
            </c:dLbl>
            <c:dLbl>
              <c:idx val="3"/>
              <c:tx>
                <c:rich>
                  <a:bodyPr/>
                  <a:lstStyle/>
                  <a:p>
                    <a:fld id="{B2F4D5AA-02B0-424A-842C-5DF0E5E5CDD7}" type="CELLRANGE">
                      <a:rPr lang="en-GB"/>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5-8EEF-462F-8CE8-27352F019E65}"/>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29'!$U$15:$X$15</c:f>
              <c:strCache>
                <c:ptCount val="4"/>
                <c:pt idx="0">
                  <c:v>2023</c:v>
                </c:pt>
                <c:pt idx="1">
                  <c:v>2024</c:v>
                </c:pt>
                <c:pt idx="2">
                  <c:v>2025</c:v>
                </c:pt>
                <c:pt idx="3">
                  <c:v>2026H1</c:v>
                </c:pt>
              </c:strCache>
            </c:strRef>
          </c:cat>
          <c:val>
            <c:numRef>
              <c:f>'Chart 29'!$U$13:$X$13</c:f>
              <c:numCache>
                <c:formatCode>General</c:formatCode>
                <c:ptCount val="4"/>
                <c:pt idx="0">
                  <c:v>324747558519.00964</c:v>
                </c:pt>
                <c:pt idx="1">
                  <c:v>331575329180.56018</c:v>
                </c:pt>
                <c:pt idx="2">
                  <c:v>392236162983.07849</c:v>
                </c:pt>
                <c:pt idx="3">
                  <c:v>247220513325.90115</c:v>
                </c:pt>
              </c:numCache>
            </c:numRef>
          </c:val>
          <c:extLst>
            <c:ext xmlns:c15="http://schemas.microsoft.com/office/drawing/2012/chart" uri="{02D57815-91ED-43cb-92C2-25804820EDAC}">
              <c15:datalabelsRange>
                <c15:f>'Chart 29'!$U$26:$X$26</c15:f>
                <c15:dlblRangeCache>
                  <c:ptCount val="4"/>
                  <c:pt idx="0">
                    <c:v>17.6</c:v>
                  </c:pt>
                  <c:pt idx="1">
                    <c:v>15.5</c:v>
                  </c:pt>
                  <c:pt idx="2">
                    <c:v>13.9</c:v>
                  </c:pt>
                  <c:pt idx="3">
                    <c:v>11.4</c:v>
                  </c:pt>
                </c15:dlblRangeCache>
              </c15:datalabelsRange>
            </c:ext>
            <c:ext xmlns:c16="http://schemas.microsoft.com/office/drawing/2014/chart" uri="{C3380CC4-5D6E-409C-BE32-E72D297353CC}">
              <c16:uniqueId val="{00000036-8EEF-462F-8CE8-27352F019E65}"/>
            </c:ext>
          </c:extLst>
        </c:ser>
        <c:dLbls>
          <c:showLegendKey val="0"/>
          <c:showVal val="0"/>
          <c:showCatName val="0"/>
          <c:showSerName val="0"/>
          <c:showPercent val="0"/>
          <c:showBubbleSize val="0"/>
        </c:dLbls>
        <c:gapWidth val="150"/>
        <c:overlap val="100"/>
        <c:axId val="2032042976"/>
        <c:axId val="2032026656"/>
      </c:barChart>
      <c:catAx>
        <c:axId val="20320429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2026656"/>
        <c:crosses val="autoZero"/>
        <c:auto val="1"/>
        <c:lblAlgn val="ctr"/>
        <c:lblOffset val="100"/>
        <c:noMultiLvlLbl val="0"/>
      </c:catAx>
      <c:valAx>
        <c:axId val="203202665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2042976"/>
        <c:crosses val="autoZero"/>
        <c:crossBetween val="between"/>
      </c:valAx>
      <c:spPr>
        <a:noFill/>
        <a:ln>
          <a:noFill/>
        </a:ln>
        <a:effectLst/>
      </c:spPr>
    </c:plotArea>
    <c:legend>
      <c:legendPos val="b"/>
      <c:layout>
        <c:manualLayout>
          <c:xMode val="edge"/>
          <c:yMode val="edge"/>
          <c:x val="3.757736678264053E-2"/>
          <c:y val="0.85184621673983751"/>
          <c:w val="0.9354072819385949"/>
          <c:h val="0.1203761042285064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b="1">
                <a:solidFill>
                  <a:schemeClr val="accent1"/>
                </a:solidFill>
              </a:rPr>
              <a:t>Imports of AI-enabling goods</a:t>
            </a:r>
          </a:p>
        </c:rich>
      </c:tx>
      <c:layout>
        <c:manualLayout>
          <c:xMode val="edge"/>
          <c:yMode val="edge"/>
          <c:x val="0.34287655142157625"/>
          <c:y val="3.0018767638980592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360102956182695E-2"/>
          <c:y val="0.14195530404895274"/>
          <c:w val="0.8745131665118262"/>
          <c:h val="0.57825529695223421"/>
        </c:manualLayout>
      </c:layout>
      <c:barChart>
        <c:barDir val="bar"/>
        <c:grouping val="percentStacked"/>
        <c:varyColors val="0"/>
        <c:ser>
          <c:idx val="0"/>
          <c:order val="0"/>
          <c:tx>
            <c:strRef>
              <c:f>'Chart 29'!$S$42</c:f>
              <c:strCache>
                <c:ptCount val="1"/>
                <c:pt idx="0">
                  <c:v>China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29'!$U$42:$X$42</c:f>
              <c:numCache>
                <c:formatCode>0.0</c:formatCode>
                <c:ptCount val="4"/>
                <c:pt idx="0">
                  <c:v>23.59423092609013</c:v>
                </c:pt>
                <c:pt idx="1">
                  <c:v>23.513527121605577</c:v>
                </c:pt>
                <c:pt idx="2">
                  <c:v>20.106054387418183</c:v>
                </c:pt>
                <c:pt idx="3">
                  <c:v>19.374642159205592</c:v>
                </c:pt>
              </c:numCache>
            </c:numRef>
          </c:val>
          <c:extLst>
            <c:ext xmlns:c16="http://schemas.microsoft.com/office/drawing/2014/chart" uri="{C3380CC4-5D6E-409C-BE32-E72D297353CC}">
              <c16:uniqueId val="{00000000-0119-4501-B397-F7E89E002A4E}"/>
            </c:ext>
          </c:extLst>
        </c:ser>
        <c:ser>
          <c:idx val="1"/>
          <c:order val="1"/>
          <c:tx>
            <c:strRef>
              <c:f>'Chart 29'!$S$43</c:f>
              <c:strCache>
                <c:ptCount val="1"/>
                <c:pt idx="0">
                  <c:v>United States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29'!$U$43:$X$43</c:f>
              <c:numCache>
                <c:formatCode>0.0</c:formatCode>
                <c:ptCount val="4"/>
                <c:pt idx="0">
                  <c:v>10.353233913680803</c:v>
                </c:pt>
                <c:pt idx="1">
                  <c:v>12.278154776799376</c:v>
                </c:pt>
                <c:pt idx="2">
                  <c:v>15.497511682310563</c:v>
                </c:pt>
                <c:pt idx="3">
                  <c:v>17.061235309284704</c:v>
                </c:pt>
              </c:numCache>
            </c:numRef>
          </c:val>
          <c:extLst>
            <c:ext xmlns:c16="http://schemas.microsoft.com/office/drawing/2014/chart" uri="{C3380CC4-5D6E-409C-BE32-E72D297353CC}">
              <c16:uniqueId val="{00000001-0119-4501-B397-F7E89E002A4E}"/>
            </c:ext>
          </c:extLst>
        </c:ser>
        <c:ser>
          <c:idx val="2"/>
          <c:order val="2"/>
          <c:tx>
            <c:strRef>
              <c:f>'Chart 29'!$S$44</c:f>
              <c:strCache>
                <c:ptCount val="1"/>
                <c:pt idx="0">
                  <c:v>Hong Kong, China</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29'!$U$44:$X$44</c:f>
              <c:numCache>
                <c:formatCode>0.0</c:formatCode>
                <c:ptCount val="4"/>
                <c:pt idx="0">
                  <c:v>13.260587542283307</c:v>
                </c:pt>
                <c:pt idx="1">
                  <c:v>13.398042343749038</c:v>
                </c:pt>
                <c:pt idx="2">
                  <c:v>13.260070877122018</c:v>
                </c:pt>
                <c:pt idx="3">
                  <c:v>13.17134263071309</c:v>
                </c:pt>
              </c:numCache>
            </c:numRef>
          </c:val>
          <c:extLst>
            <c:ext xmlns:c16="http://schemas.microsoft.com/office/drawing/2014/chart" uri="{C3380CC4-5D6E-409C-BE32-E72D297353CC}">
              <c16:uniqueId val="{00000002-0119-4501-B397-F7E89E002A4E}"/>
            </c:ext>
          </c:extLst>
        </c:ser>
        <c:ser>
          <c:idx val="3"/>
          <c:order val="3"/>
          <c:tx>
            <c:strRef>
              <c:f>'Chart 29'!$S$45</c:f>
              <c:strCache>
                <c:ptCount val="1"/>
                <c:pt idx="0">
                  <c:v>Chinese Taipei</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29'!$U$45:$X$45</c:f>
              <c:numCache>
                <c:formatCode>0.0</c:formatCode>
                <c:ptCount val="4"/>
                <c:pt idx="0">
                  <c:v>6.2529915961136275</c:v>
                </c:pt>
                <c:pt idx="1">
                  <c:v>6.7209686574475773</c:v>
                </c:pt>
                <c:pt idx="2">
                  <c:v>8.3108465215240006</c:v>
                </c:pt>
                <c:pt idx="3">
                  <c:v>8.6249025932410071</c:v>
                </c:pt>
              </c:numCache>
            </c:numRef>
          </c:val>
          <c:extLst>
            <c:ext xmlns:c16="http://schemas.microsoft.com/office/drawing/2014/chart" uri="{C3380CC4-5D6E-409C-BE32-E72D297353CC}">
              <c16:uniqueId val="{00000003-0119-4501-B397-F7E89E002A4E}"/>
            </c:ext>
          </c:extLst>
        </c:ser>
        <c:ser>
          <c:idx val="4"/>
          <c:order val="4"/>
          <c:tx>
            <c:strRef>
              <c:f>'Chart 29'!$S$46</c:f>
              <c:strCache>
                <c:ptCount val="1"/>
                <c:pt idx="0">
                  <c:v>Singapore</c:v>
                </c:pt>
              </c:strCache>
            </c:strRef>
          </c:tx>
          <c:spPr>
            <a:solidFill>
              <a:srgbClr val="C00000"/>
            </a:solidFill>
            <a:ln>
              <a:noFill/>
            </a:ln>
            <a:effectLst/>
          </c:spPr>
          <c:invertIfNegative val="0"/>
          <c:dLbls>
            <c:dLbl>
              <c:idx val="3"/>
              <c:layout>
                <c:manualLayout>
                  <c:x val="1.944147847085883E-3"/>
                  <c:y val="-5.00312793983012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62-4558-B020-FA52B94BD88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29'!$U$46:$X$46</c:f>
              <c:numCache>
                <c:formatCode>0.0</c:formatCode>
                <c:ptCount val="4"/>
                <c:pt idx="0">
                  <c:v>5.9173020471703666</c:v>
                </c:pt>
                <c:pt idx="1">
                  <c:v>6.1519197229107618</c:v>
                </c:pt>
                <c:pt idx="2">
                  <c:v>6.0085087826512282</c:v>
                </c:pt>
                <c:pt idx="3">
                  <c:v>6.2594288930320507</c:v>
                </c:pt>
              </c:numCache>
            </c:numRef>
          </c:val>
          <c:extLst>
            <c:ext xmlns:c16="http://schemas.microsoft.com/office/drawing/2014/chart" uri="{C3380CC4-5D6E-409C-BE32-E72D297353CC}">
              <c16:uniqueId val="{00000004-0119-4501-B397-F7E89E002A4E}"/>
            </c:ext>
          </c:extLst>
        </c:ser>
        <c:ser>
          <c:idx val="5"/>
          <c:order val="5"/>
          <c:tx>
            <c:strRef>
              <c:f>'Chart 29'!$S$47</c:f>
              <c:strCache>
                <c:ptCount val="1"/>
                <c:pt idx="0">
                  <c:v>Republic of Korea</c:v>
                </c:pt>
              </c:strCache>
            </c:strRef>
          </c:tx>
          <c:spPr>
            <a:solidFill>
              <a:srgbClr val="00B050"/>
            </a:solidFill>
            <a:ln>
              <a:noFill/>
            </a:ln>
            <a:effectLst/>
          </c:spPr>
          <c:invertIfNegative val="0"/>
          <c:dLbls>
            <c:dLbl>
              <c:idx val="3"/>
              <c:layout>
                <c:manualLayout>
                  <c:x val="-1.4256919514812317E-16"/>
                  <c:y val="-5.00312793983012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62-4558-B020-FA52B94BD88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29'!$U$47:$X$47</c:f>
              <c:numCache>
                <c:formatCode>0.0</c:formatCode>
                <c:ptCount val="4"/>
                <c:pt idx="0">
                  <c:v>4.67936668872919</c:v>
                </c:pt>
                <c:pt idx="1">
                  <c:v>4.5110501722390817</c:v>
                </c:pt>
                <c:pt idx="2">
                  <c:v>3.8524181603424235</c:v>
                </c:pt>
                <c:pt idx="3">
                  <c:v>3.5942841442791433</c:v>
                </c:pt>
              </c:numCache>
            </c:numRef>
          </c:val>
          <c:extLst>
            <c:ext xmlns:c16="http://schemas.microsoft.com/office/drawing/2014/chart" uri="{C3380CC4-5D6E-409C-BE32-E72D297353CC}">
              <c16:uniqueId val="{00000005-0119-4501-B397-F7E89E002A4E}"/>
            </c:ext>
          </c:extLst>
        </c:ser>
        <c:ser>
          <c:idx val="6"/>
          <c:order val="6"/>
          <c:tx>
            <c:strRef>
              <c:f>'Chart 29'!$S$48</c:f>
              <c:strCache>
                <c:ptCount val="1"/>
                <c:pt idx="0">
                  <c:v>Mexico</c:v>
                </c:pt>
              </c:strCache>
            </c:strRef>
          </c:tx>
          <c:spPr>
            <a:solidFill>
              <a:schemeClr val="accent6">
                <a:lumMod val="50000"/>
              </a:schemeClr>
            </a:solidFill>
            <a:ln>
              <a:noFill/>
            </a:ln>
            <a:effectLst/>
          </c:spPr>
          <c:invertIfNegative val="0"/>
          <c:dLbls>
            <c:dLbl>
              <c:idx val="3"/>
              <c:layout>
                <c:manualLayout>
                  <c:x val="-1.944147847085883E-3"/>
                  <c:y val="-5.00312793983012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62-4558-B020-FA52B94BD88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29'!$U$48:$X$48</c:f>
              <c:numCache>
                <c:formatCode>0.0</c:formatCode>
                <c:ptCount val="4"/>
                <c:pt idx="0">
                  <c:v>2.8525938798075208</c:v>
                </c:pt>
                <c:pt idx="1">
                  <c:v>2.9977939911971427</c:v>
                </c:pt>
                <c:pt idx="2">
                  <c:v>3.8344846494012579</c:v>
                </c:pt>
                <c:pt idx="3">
                  <c:v>4.5781331707413839</c:v>
                </c:pt>
              </c:numCache>
            </c:numRef>
          </c:val>
          <c:extLst>
            <c:ext xmlns:c16="http://schemas.microsoft.com/office/drawing/2014/chart" uri="{C3380CC4-5D6E-409C-BE32-E72D297353CC}">
              <c16:uniqueId val="{00000006-0119-4501-B397-F7E89E002A4E}"/>
            </c:ext>
          </c:extLst>
        </c:ser>
        <c:ser>
          <c:idx val="7"/>
          <c:order val="7"/>
          <c:tx>
            <c:strRef>
              <c:f>'Chart 29'!$S$49</c:f>
              <c:strCache>
                <c:ptCount val="1"/>
                <c:pt idx="0">
                  <c:v>Viet Nam</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29'!$U$49:$X$49</c:f>
              <c:numCache>
                <c:formatCode>0.0</c:formatCode>
                <c:ptCount val="4"/>
                <c:pt idx="0">
                  <c:v>3.0773690430677414</c:v>
                </c:pt>
                <c:pt idx="1">
                  <c:v>3.3967061769275788</c:v>
                </c:pt>
                <c:pt idx="2">
                  <c:v>3.8259653909376179</c:v>
                </c:pt>
                <c:pt idx="3">
                  <c:v>4.2476820739231735</c:v>
                </c:pt>
              </c:numCache>
            </c:numRef>
          </c:val>
          <c:extLst>
            <c:ext xmlns:c16="http://schemas.microsoft.com/office/drawing/2014/chart" uri="{C3380CC4-5D6E-409C-BE32-E72D297353CC}">
              <c16:uniqueId val="{00000007-0119-4501-B397-F7E89E002A4E}"/>
            </c:ext>
          </c:extLst>
        </c:ser>
        <c:ser>
          <c:idx val="8"/>
          <c:order val="8"/>
          <c:tx>
            <c:strRef>
              <c:f>'Chart 29'!$S$50</c:f>
              <c:strCache>
                <c:ptCount val="1"/>
                <c:pt idx="0">
                  <c:v>Malaysia</c:v>
                </c:pt>
              </c:strCache>
            </c:strRef>
          </c:tx>
          <c:spPr>
            <a:solidFill>
              <a:srgbClr val="E8CD02"/>
            </a:solidFill>
            <a:ln>
              <a:noFill/>
            </a:ln>
            <a:effectLst/>
          </c:spPr>
          <c:invertIfNegative val="0"/>
          <c:dLbls>
            <c:dLbl>
              <c:idx val="3"/>
              <c:layout>
                <c:manualLayout>
                  <c:x val="-1.4256919514812317E-16"/>
                  <c:y val="-5.00312793983012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62-4558-B020-FA52B94BD88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29'!$U$50:$X$50</c:f>
              <c:numCache>
                <c:formatCode>0.0</c:formatCode>
                <c:ptCount val="4"/>
                <c:pt idx="0">
                  <c:v>3.0090435386847623</c:v>
                </c:pt>
                <c:pt idx="1">
                  <c:v>3.4801202307660324</c:v>
                </c:pt>
                <c:pt idx="2">
                  <c:v>3.665553292081571</c:v>
                </c:pt>
                <c:pt idx="3">
                  <c:v>3.4737644695151411</c:v>
                </c:pt>
              </c:numCache>
            </c:numRef>
          </c:val>
          <c:extLst>
            <c:ext xmlns:c16="http://schemas.microsoft.com/office/drawing/2014/chart" uri="{C3380CC4-5D6E-409C-BE32-E72D297353CC}">
              <c16:uniqueId val="{00000008-0119-4501-B397-F7E89E002A4E}"/>
            </c:ext>
          </c:extLst>
        </c:ser>
        <c:ser>
          <c:idx val="9"/>
          <c:order val="9"/>
          <c:tx>
            <c:strRef>
              <c:f>'Chart 29'!$S$51</c:f>
              <c:strCache>
                <c:ptCount val="1"/>
                <c:pt idx="0">
                  <c:v>The Netherlands</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29'!$U$51:$X$51</c:f>
              <c:numCache>
                <c:formatCode>0.0</c:formatCode>
                <c:ptCount val="4"/>
                <c:pt idx="0">
                  <c:v>3.7400102541361613</c:v>
                </c:pt>
                <c:pt idx="1">
                  <c:v>3.2238221480931148</c:v>
                </c:pt>
                <c:pt idx="2">
                  <c:v>3.0238140322436804</c:v>
                </c:pt>
                <c:pt idx="3">
                  <c:v>2.719317053578207</c:v>
                </c:pt>
              </c:numCache>
            </c:numRef>
          </c:val>
          <c:extLst>
            <c:ext xmlns:c16="http://schemas.microsoft.com/office/drawing/2014/chart" uri="{C3380CC4-5D6E-409C-BE32-E72D297353CC}">
              <c16:uniqueId val="{00000009-0119-4501-B397-F7E89E002A4E}"/>
            </c:ext>
          </c:extLst>
        </c:ser>
        <c:ser>
          <c:idx val="10"/>
          <c:order val="10"/>
          <c:tx>
            <c:strRef>
              <c:f>'Chart 29'!$S$52</c:f>
              <c:strCache>
                <c:ptCount val="1"/>
                <c:pt idx="0">
                  <c:v>Other</c:v>
                </c:pt>
              </c:strCache>
            </c:strRef>
          </c:tx>
          <c:spPr>
            <a:solidFill>
              <a:schemeClr val="tx2">
                <a:lumMod val="25000"/>
                <a:lumOff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29'!$U$41:$X$41</c:f>
              <c:strCache>
                <c:ptCount val="4"/>
                <c:pt idx="0">
                  <c:v>2023</c:v>
                </c:pt>
                <c:pt idx="1">
                  <c:v>2024</c:v>
                </c:pt>
                <c:pt idx="2">
                  <c:v>2025</c:v>
                </c:pt>
                <c:pt idx="3">
                  <c:v>2026H1</c:v>
                </c:pt>
              </c:strCache>
            </c:strRef>
          </c:cat>
          <c:val>
            <c:numRef>
              <c:f>'Chart 29'!$U$52:$X$52</c:f>
              <c:numCache>
                <c:formatCode>0.0</c:formatCode>
                <c:ptCount val="4"/>
                <c:pt idx="0">
                  <c:v>23.263270570236376</c:v>
                </c:pt>
                <c:pt idx="1">
                  <c:v>20.327894658264718</c:v>
                </c:pt>
                <c:pt idx="2">
                  <c:v>18.61477222396746</c:v>
                </c:pt>
                <c:pt idx="3">
                  <c:v>16.895267502486508</c:v>
                </c:pt>
              </c:numCache>
            </c:numRef>
          </c:val>
          <c:extLst>
            <c:ext xmlns:c16="http://schemas.microsoft.com/office/drawing/2014/chart" uri="{C3380CC4-5D6E-409C-BE32-E72D297353CC}">
              <c16:uniqueId val="{0000000A-0119-4501-B397-F7E89E002A4E}"/>
            </c:ext>
          </c:extLst>
        </c:ser>
        <c:dLbls>
          <c:showLegendKey val="0"/>
          <c:showVal val="0"/>
          <c:showCatName val="0"/>
          <c:showSerName val="0"/>
          <c:showPercent val="0"/>
          <c:showBubbleSize val="0"/>
        </c:dLbls>
        <c:gapWidth val="150"/>
        <c:overlap val="100"/>
        <c:axId val="2032042976"/>
        <c:axId val="2032026656"/>
      </c:barChart>
      <c:catAx>
        <c:axId val="20320429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2026656"/>
        <c:crosses val="autoZero"/>
        <c:auto val="1"/>
        <c:lblAlgn val="ctr"/>
        <c:lblOffset val="100"/>
        <c:noMultiLvlLbl val="0"/>
      </c:catAx>
      <c:valAx>
        <c:axId val="203202665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2042976"/>
        <c:crosses val="autoZero"/>
        <c:crossBetween val="between"/>
      </c:valAx>
      <c:spPr>
        <a:noFill/>
        <a:ln>
          <a:noFill/>
        </a:ln>
        <a:effectLst/>
      </c:spPr>
    </c:plotArea>
    <c:legend>
      <c:legendPos val="b"/>
      <c:layout>
        <c:manualLayout>
          <c:xMode val="edge"/>
          <c:yMode val="edge"/>
          <c:x val="4.6574422394492755E-2"/>
          <c:y val="0.81489207382200246"/>
          <c:w val="0.93779893083964116"/>
          <c:h val="0.157712312774783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b="1">
                <a:solidFill>
                  <a:schemeClr val="accent1"/>
                </a:solidFill>
              </a:rPr>
              <a:t>Exports concentration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0"/>
        <c:ser>
          <c:idx val="2"/>
          <c:order val="0"/>
          <c:tx>
            <c:v>HHI all goods</c:v>
          </c:tx>
          <c:spPr>
            <a:solidFill>
              <a:srgbClr val="00B050"/>
            </a:solidFill>
            <a:ln>
              <a:noFill/>
            </a:ln>
            <a:effectLst/>
          </c:spPr>
          <c:invertIfNegative val="0"/>
          <c:val>
            <c:numRef>
              <c:f>'Chart 30'!$W$3:$W$5</c:f>
              <c:numCache>
                <c:formatCode>0.000</c:formatCode>
                <c:ptCount val="3"/>
                <c:pt idx="0">
                  <c:v>4.4545677489074849E-2</c:v>
                </c:pt>
                <c:pt idx="1">
                  <c:v>4.5325136006594977E-2</c:v>
                </c:pt>
                <c:pt idx="2">
                  <c:v>4.4676935013341107E-2</c:v>
                </c:pt>
              </c:numCache>
            </c:numRef>
          </c:val>
          <c:extLst>
            <c:ext xmlns:c16="http://schemas.microsoft.com/office/drawing/2014/chart" uri="{C3380CC4-5D6E-409C-BE32-E72D297353CC}">
              <c16:uniqueId val="{00000000-C6E7-4DB0-8DBF-8BC426BDA242}"/>
            </c:ext>
          </c:extLst>
        </c:ser>
        <c:ser>
          <c:idx val="0"/>
          <c:order val="1"/>
          <c:tx>
            <c:v>HHI HS84&amp;85</c:v>
          </c:tx>
          <c:spPr>
            <a:solidFill>
              <a:schemeClr val="accent1"/>
            </a:solidFill>
            <a:ln>
              <a:noFill/>
            </a:ln>
            <a:effectLst/>
          </c:spPr>
          <c:invertIfNegative val="0"/>
          <c:cat>
            <c:strRef>
              <c:f>'Chart 30'!$R$3:$R$5</c:f>
              <c:strCache>
                <c:ptCount val="3"/>
                <c:pt idx="0">
                  <c:v>2023</c:v>
                </c:pt>
                <c:pt idx="1">
                  <c:v>2024</c:v>
                </c:pt>
                <c:pt idx="2">
                  <c:v>2025</c:v>
                </c:pt>
              </c:strCache>
            </c:strRef>
          </c:cat>
          <c:val>
            <c:numRef>
              <c:f>'Chart 30'!$S$3:$S$5</c:f>
              <c:numCache>
                <c:formatCode>0.000</c:formatCode>
                <c:ptCount val="3"/>
                <c:pt idx="0">
                  <c:v>8.3017844528963158E-2</c:v>
                </c:pt>
                <c:pt idx="1">
                  <c:v>8.3749927932794357E-2</c:v>
                </c:pt>
                <c:pt idx="2">
                  <c:v>7.9660875625038388E-2</c:v>
                </c:pt>
              </c:numCache>
            </c:numRef>
          </c:val>
          <c:extLst>
            <c:ext xmlns:c16="http://schemas.microsoft.com/office/drawing/2014/chart" uri="{C3380CC4-5D6E-409C-BE32-E72D297353CC}">
              <c16:uniqueId val="{00000001-C6E7-4DB0-8DBF-8BC426BDA242}"/>
            </c:ext>
          </c:extLst>
        </c:ser>
        <c:ser>
          <c:idx val="1"/>
          <c:order val="2"/>
          <c:tx>
            <c:v>HHI AI-enabling goods</c:v>
          </c:tx>
          <c:spPr>
            <a:solidFill>
              <a:schemeClr val="accent2"/>
            </a:solidFill>
            <a:ln>
              <a:noFill/>
            </a:ln>
            <a:effectLst/>
          </c:spPr>
          <c:invertIfNegative val="0"/>
          <c:cat>
            <c:strRef>
              <c:f>'Chart 30'!$R$3:$R$5</c:f>
              <c:strCache>
                <c:ptCount val="3"/>
                <c:pt idx="0">
                  <c:v>2023</c:v>
                </c:pt>
                <c:pt idx="1">
                  <c:v>2024</c:v>
                </c:pt>
                <c:pt idx="2">
                  <c:v>2025</c:v>
                </c:pt>
              </c:strCache>
            </c:strRef>
          </c:cat>
          <c:val>
            <c:numRef>
              <c:f>'Chart 30'!$U$3:$U$5</c:f>
              <c:numCache>
                <c:formatCode>0.000</c:formatCode>
                <c:ptCount val="3"/>
                <c:pt idx="0">
                  <c:v>9.0831479980005E-2</c:v>
                </c:pt>
                <c:pt idx="1">
                  <c:v>9.2765772229828514E-2</c:v>
                </c:pt>
                <c:pt idx="2">
                  <c:v>9.3811795938953807E-2</c:v>
                </c:pt>
              </c:numCache>
            </c:numRef>
          </c:val>
          <c:extLst>
            <c:ext xmlns:c16="http://schemas.microsoft.com/office/drawing/2014/chart" uri="{C3380CC4-5D6E-409C-BE32-E72D297353CC}">
              <c16:uniqueId val="{00000002-C6E7-4DB0-8DBF-8BC426BDA242}"/>
            </c:ext>
          </c:extLst>
        </c:ser>
        <c:dLbls>
          <c:showLegendKey val="0"/>
          <c:showVal val="0"/>
          <c:showCatName val="0"/>
          <c:showSerName val="0"/>
          <c:showPercent val="0"/>
          <c:showBubbleSize val="0"/>
        </c:dLbls>
        <c:gapWidth val="219"/>
        <c:overlap val="-27"/>
        <c:axId val="1534482336"/>
        <c:axId val="1534477536"/>
      </c:barChart>
      <c:catAx>
        <c:axId val="1534482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4477536"/>
        <c:crosses val="autoZero"/>
        <c:auto val="1"/>
        <c:lblAlgn val="ctr"/>
        <c:lblOffset val="100"/>
        <c:noMultiLvlLbl val="0"/>
      </c:catAx>
      <c:valAx>
        <c:axId val="1534477536"/>
        <c:scaling>
          <c:orientation val="minMax"/>
          <c:max val="0.12000000000000001"/>
          <c:min val="0"/>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4482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r>
              <a:rPr lang="en-GB" b="1">
                <a:solidFill>
                  <a:schemeClr val="accent1"/>
                </a:solidFill>
              </a:rPr>
              <a:t>Imports concentration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0"/>
        <c:ser>
          <c:idx val="2"/>
          <c:order val="0"/>
          <c:tx>
            <c:v>HHI all goods</c:v>
          </c:tx>
          <c:spPr>
            <a:solidFill>
              <a:srgbClr val="00B050"/>
            </a:solidFill>
            <a:ln>
              <a:noFill/>
            </a:ln>
            <a:effectLst/>
          </c:spPr>
          <c:invertIfNegative val="0"/>
          <c:val>
            <c:numRef>
              <c:f>'Chart 30'!$X$3:$X$5</c:f>
              <c:numCache>
                <c:formatCode>0.000</c:formatCode>
                <c:ptCount val="3"/>
                <c:pt idx="0">
                  <c:v>4.4354473120223073E-2</c:v>
                </c:pt>
                <c:pt idx="1">
                  <c:v>4.4796046317190419E-2</c:v>
                </c:pt>
                <c:pt idx="2">
                  <c:v>4.2927770644738551E-2</c:v>
                </c:pt>
              </c:numCache>
            </c:numRef>
          </c:val>
          <c:extLst>
            <c:ext xmlns:c16="http://schemas.microsoft.com/office/drawing/2014/chart" uri="{C3380CC4-5D6E-409C-BE32-E72D297353CC}">
              <c16:uniqueId val="{00000000-B2DF-49B4-AD74-7667EE466C50}"/>
            </c:ext>
          </c:extLst>
        </c:ser>
        <c:ser>
          <c:idx val="0"/>
          <c:order val="1"/>
          <c:tx>
            <c:v>HHI HS84&amp;85</c:v>
          </c:tx>
          <c:spPr>
            <a:solidFill>
              <a:schemeClr val="accent1"/>
            </a:solidFill>
            <a:ln>
              <a:noFill/>
            </a:ln>
            <a:effectLst/>
          </c:spPr>
          <c:invertIfNegative val="0"/>
          <c:cat>
            <c:strRef>
              <c:f>'Chart 30'!$R$3:$R$5</c:f>
              <c:strCache>
                <c:ptCount val="3"/>
                <c:pt idx="0">
                  <c:v>2023</c:v>
                </c:pt>
                <c:pt idx="1">
                  <c:v>2024</c:v>
                </c:pt>
                <c:pt idx="2">
                  <c:v>2025</c:v>
                </c:pt>
              </c:strCache>
            </c:strRef>
          </c:cat>
          <c:val>
            <c:numRef>
              <c:f>'Chart 30'!$T$3:$T$5</c:f>
              <c:numCache>
                <c:formatCode>0.000</c:formatCode>
                <c:ptCount val="3"/>
                <c:pt idx="0">
                  <c:v>5.698270806537338E-2</c:v>
                </c:pt>
                <c:pt idx="1">
                  <c:v>5.9230418670603233E-2</c:v>
                </c:pt>
                <c:pt idx="2">
                  <c:v>5.9091766777091451E-2</c:v>
                </c:pt>
              </c:numCache>
            </c:numRef>
          </c:val>
          <c:extLst>
            <c:ext xmlns:c16="http://schemas.microsoft.com/office/drawing/2014/chart" uri="{C3380CC4-5D6E-409C-BE32-E72D297353CC}">
              <c16:uniqueId val="{00000001-B2DF-49B4-AD74-7667EE466C50}"/>
            </c:ext>
          </c:extLst>
        </c:ser>
        <c:ser>
          <c:idx val="1"/>
          <c:order val="2"/>
          <c:tx>
            <c:v>HHI AI-enabling goods</c:v>
          </c:tx>
          <c:spPr>
            <a:solidFill>
              <a:schemeClr val="accent2"/>
            </a:solidFill>
            <a:ln>
              <a:noFill/>
            </a:ln>
            <a:effectLst/>
          </c:spPr>
          <c:invertIfNegative val="0"/>
          <c:cat>
            <c:strRef>
              <c:f>'Chart 30'!$R$3:$R$5</c:f>
              <c:strCache>
                <c:ptCount val="3"/>
                <c:pt idx="0">
                  <c:v>2023</c:v>
                </c:pt>
                <c:pt idx="1">
                  <c:v>2024</c:v>
                </c:pt>
                <c:pt idx="2">
                  <c:v>2025</c:v>
                </c:pt>
              </c:strCache>
            </c:strRef>
          </c:cat>
          <c:val>
            <c:numRef>
              <c:f>'Chart 30'!$V$3:$V$5</c:f>
              <c:numCache>
                <c:formatCode>0.000</c:formatCode>
                <c:ptCount val="3"/>
                <c:pt idx="0">
                  <c:v>0.10133333506895642</c:v>
                </c:pt>
                <c:pt idx="1">
                  <c:v>0.1057119647877461</c:v>
                </c:pt>
                <c:pt idx="2">
                  <c:v>0.10140610115133505</c:v>
                </c:pt>
              </c:numCache>
            </c:numRef>
          </c:val>
          <c:extLst>
            <c:ext xmlns:c16="http://schemas.microsoft.com/office/drawing/2014/chart" uri="{C3380CC4-5D6E-409C-BE32-E72D297353CC}">
              <c16:uniqueId val="{00000002-B2DF-49B4-AD74-7667EE466C50}"/>
            </c:ext>
          </c:extLst>
        </c:ser>
        <c:dLbls>
          <c:showLegendKey val="0"/>
          <c:showVal val="0"/>
          <c:showCatName val="0"/>
          <c:showSerName val="0"/>
          <c:showPercent val="0"/>
          <c:showBubbleSize val="0"/>
        </c:dLbls>
        <c:gapWidth val="219"/>
        <c:overlap val="-27"/>
        <c:axId val="1534482336"/>
        <c:axId val="1534477536"/>
      </c:barChart>
      <c:catAx>
        <c:axId val="1534482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4477536"/>
        <c:crosses val="autoZero"/>
        <c:auto val="1"/>
        <c:lblAlgn val="ctr"/>
        <c:lblOffset val="100"/>
        <c:noMultiLvlLbl val="0"/>
      </c:catAx>
      <c:valAx>
        <c:axId val="1534477536"/>
        <c:scaling>
          <c:orientation val="minMax"/>
          <c:max val="0.12000000000000001"/>
          <c:min val="0"/>
        </c:scaling>
        <c:delete val="0"/>
        <c:axPos val="l"/>
        <c:majorGridlines>
          <c:spPr>
            <a:ln w="9525" cap="flat" cmpd="sng" algn="ctr">
              <a:solidFill>
                <a:schemeClr val="tx1">
                  <a:lumMod val="15000"/>
                  <a:lumOff val="85000"/>
                </a:schemeClr>
              </a:solidFill>
              <a:round/>
            </a:ln>
            <a:effectLst/>
          </c:spPr>
        </c:majorGridlines>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4482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size">
        <cx:f>_xlchart.v1.3</cx:f>
      </cx:numDim>
    </cx:data>
  </cx:chartData>
  <cx:chart>
    <cx:plotArea>
      <cx:plotAreaRegion>
        <cx:plotSurface>
          <cx:spPr>
            <a:ln>
              <a:noFill/>
            </a:ln>
          </cx:spPr>
        </cx:plotSurface>
        <cx:series layoutId="sunburst" uniqueId="{DEBBCED6-784E-4700-843F-2AD17164AFF6}" formatIdx="0">
          <cx:spPr>
            <a:ln>
              <a:noFill/>
            </a:ln>
          </cx:spPr>
          <cx:dataPt idx="2">
            <cx:spPr>
              <a:solidFill>
                <a:srgbClr val="00B050"/>
              </a:solidFill>
            </cx:spPr>
          </cx:dataPt>
          <cx:dataPt idx="5">
            <cx:spPr>
              <a:solidFill>
                <a:srgbClr val="FFC000"/>
              </a:solidFill>
            </cx:spPr>
          </cx:dataPt>
          <cx:dataPt idx="6">
            <cx:spPr>
              <a:solidFill>
                <a:srgbClr val="487A7C"/>
              </a:solidFill>
            </cx:spPr>
          </cx:dataPt>
          <cx:dataPt idx="9">
            <cx:spPr>
              <a:solidFill>
                <a:srgbClr val="93734F"/>
              </a:solidFill>
            </cx:spPr>
          </cx:dataPt>
          <cx:dataLabels>
            <cx:txPr>
              <a:bodyPr spcFirstLastPara="1" vertOverflow="ellipsis" horzOverflow="overflow" wrap="square" lIns="0" tIns="0" rIns="0" bIns="0" anchor="ctr" anchorCtr="1"/>
              <a:lstStyle/>
              <a:p>
                <a:pPr algn="ctr" rtl="0">
                  <a:defRPr sz="800" b="1">
                    <a:solidFill>
                      <a:schemeClr val="bg1"/>
                    </a:solidFill>
                  </a:defRPr>
                </a:pPr>
                <a:endParaRPr lang="en-US" sz="800" b="1" i="0" u="none" strike="noStrike" kern="1200" baseline="0">
                  <a:solidFill>
                    <a:schemeClr val="bg1"/>
                  </a:solidFill>
                  <a:latin typeface="Aptos Narrow" panose="02110004020202020204"/>
                </a:endParaRPr>
              </a:p>
            </cx:txPr>
            <cx:visibility seriesName="0" categoryName="0" value="1"/>
            <cx:separator>, </cx:separator>
          </cx:dataLabels>
          <cx:dataId val="0"/>
        </cx:series>
      </cx:plotAreaRegion>
    </cx:plotArea>
  </cx:chart>
  <cx:spPr>
    <a:ln>
      <a:noFill/>
    </a:ln>
  </cx:spPr>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plotArea>
      <cx:plotAreaRegion>
        <cx:series layoutId="sunburst" uniqueId="{00000000-7525-48EA-BEF5-D20210600ADD}">
          <cx:spPr>
            <a:ln>
              <a:noFill/>
            </a:ln>
          </cx:spPr>
          <cx:dataPt idx="2">
            <cx:spPr>
              <a:solidFill>
                <a:srgbClr val="00B050"/>
              </a:solidFill>
            </cx:spPr>
          </cx:dataPt>
          <cx:dataPt idx="5">
            <cx:spPr>
              <a:solidFill>
                <a:srgbClr val="FFC000"/>
              </a:solidFill>
            </cx:spPr>
          </cx:dataPt>
          <cx:dataLabels>
            <cx:txPr>
              <a:bodyPr spcFirstLastPara="1" vertOverflow="ellipsis" horzOverflow="overflow" wrap="square" lIns="0" tIns="0" rIns="0" bIns="0" anchor="ctr" anchorCtr="1"/>
              <a:lstStyle/>
              <a:p>
                <a:pPr algn="ctr" rtl="0">
                  <a:defRPr sz="800" b="1">
                    <a:solidFill>
                      <a:schemeClr val="bg1"/>
                    </a:solidFill>
                  </a:defRPr>
                </a:pPr>
                <a:endParaRPr lang="en-US" sz="800" b="1" i="0" u="none" strike="noStrike" kern="1200" baseline="0">
                  <a:solidFill>
                    <a:schemeClr val="bg1"/>
                  </a:solidFill>
                  <a:latin typeface="Aptos Narrow" panose="02110004020202020204"/>
                </a:endParaRPr>
              </a:p>
            </cx:txPr>
            <cx:visibility seriesName="0" categoryName="0" value="1"/>
            <cx:separator>, </cx:separator>
          </cx:dataLabels>
          <cx:dataId val="0"/>
        </cx:series>
      </cx:plotAreaRegion>
    </cx:plotArea>
  </cx:chart>
  <cx:spPr>
    <a:ln>
      <a:noFill/>
    </a:ln>
  </cx:spPr>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size">
        <cx:f>_xlchart.v1.5</cx:f>
      </cx:numDim>
    </cx:data>
  </cx:chartData>
  <cx:chart>
    <cx:plotArea>
      <cx:plotAreaRegion>
        <cx:series layoutId="sunburst" uniqueId="{00000001-CE7E-43DC-B7F1-51F218C543B8}">
          <cx:spPr>
            <a:ln>
              <a:noFill/>
            </a:ln>
          </cx:spPr>
          <cx:dataPt idx="1">
            <cx:spPr>
              <a:solidFill>
                <a:srgbClr val="00B050"/>
              </a:solidFill>
            </cx:spPr>
          </cx:dataPt>
          <cx:dataPt idx="2">
            <cx:spPr>
              <a:solidFill>
                <a:srgbClr val="0F9ED5"/>
              </a:solidFill>
            </cx:spPr>
          </cx:dataPt>
          <cx:dataPt idx="3">
            <cx:spPr>
              <a:solidFill>
                <a:srgbClr val="E97132"/>
              </a:solidFill>
            </cx:spPr>
          </cx:dataPt>
          <cx:dataPt idx="5">
            <cx:spPr>
              <a:solidFill>
                <a:srgbClr val="487A7C"/>
              </a:solidFill>
            </cx:spPr>
          </cx:dataPt>
          <cx:dataPt idx="6">
            <cx:spPr>
              <a:solidFill>
                <a:srgbClr val="E97132">
                  <a:lumMod val="50000"/>
                </a:srgbClr>
              </a:solidFill>
            </cx:spPr>
          </cx:dataPt>
          <cx:dataPt idx="7">
            <cx:spPr>
              <a:solidFill>
                <a:srgbClr val="FFC000"/>
              </a:solidFill>
            </cx:spPr>
          </cx:dataPt>
          <cx:dataPt idx="8">
            <cx:spPr>
              <a:solidFill>
                <a:srgbClr val="196B24"/>
              </a:solidFill>
            </cx:spPr>
          </cx:dataPt>
          <cx:dataLabels>
            <cx:visibility seriesName="0" categoryName="0" value="1"/>
            <cx:separator>, </cx:separator>
          </cx:dataLabels>
          <cx:dataId val="0"/>
        </cx:series>
      </cx:plotAreaRegion>
    </cx:plotArea>
  </cx:chart>
  <cx:spPr>
    <a:ln>
      <a:noFill/>
    </a:ln>
  </cx:spPr>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size">
        <cx:f>_xlchart.v1.7</cx:f>
      </cx:numDim>
    </cx:data>
  </cx:chartData>
  <cx:chart>
    <cx:plotArea>
      <cx:plotAreaRegion>
        <cx:series layoutId="sunburst" uniqueId="{00000005-64B2-4681-B9A9-FC09996D736E}">
          <cx:spPr>
            <a:ln>
              <a:noFill/>
            </a:ln>
          </cx:spPr>
          <cx:dataPt idx="1">
            <cx:spPr>
              <a:solidFill>
                <a:srgbClr val="00B050"/>
              </a:solidFill>
            </cx:spPr>
          </cx:dataPt>
          <cx:dataPt idx="2">
            <cx:spPr>
              <a:solidFill>
                <a:srgbClr val="0F9ED5"/>
              </a:solidFill>
            </cx:spPr>
          </cx:dataPt>
          <cx:dataPt idx="3">
            <cx:spPr>
              <a:solidFill>
                <a:srgbClr val="E97132"/>
              </a:solidFill>
            </cx:spPr>
          </cx:dataPt>
          <cx:dataPt idx="5">
            <cx:spPr>
              <a:solidFill>
                <a:srgbClr val="487A7C"/>
              </a:solidFill>
            </cx:spPr>
          </cx:dataPt>
          <cx:dataPt idx="6">
            <cx:spPr>
              <a:solidFill>
                <a:srgbClr val="E97132">
                  <a:lumMod val="50000"/>
                </a:srgbClr>
              </a:solidFill>
            </cx:spPr>
          </cx:dataPt>
          <cx:dataPt idx="7">
            <cx:spPr>
              <a:solidFill>
                <a:srgbClr val="FFC000"/>
              </a:solidFill>
            </cx:spPr>
          </cx:dataPt>
          <cx:dataPt idx="8">
            <cx:spPr>
              <a:solidFill>
                <a:srgbClr val="4EA72E">
                  <a:lumMod val="50000"/>
                </a:srgbClr>
              </a:solidFill>
            </cx:spPr>
          </cx:dataPt>
          <cx:dataPt idx="9">
            <cx:spPr>
              <a:solidFill>
                <a:srgbClr val="93734F"/>
              </a:solidFill>
            </cx:spPr>
          </cx:dataPt>
          <cx:dataLabels>
            <cx:visibility seriesName="0" categoryName="0" value="1"/>
            <cx:separator>, </cx:separator>
          </cx:dataLabels>
          <cx:dataId val="0"/>
        </cx:series>
      </cx:plotAreaRegion>
    </cx:plotArea>
    <cx:legend pos="r" align="ctr" overlay="0">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Aptos Narrow" panose="02110004020202020204"/>
          </a:endParaRPr>
        </a:p>
      </cx:txPr>
    </cx:legend>
  </cx:chart>
  <cx:spPr>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withinLinear" id="17">
  <a:schemeClr val="accent4"/>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6.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4" Type="http://schemas.openxmlformats.org/officeDocument/2006/relationships/chart" Target="../charts/chart29.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24.xml.rels><?xml version="1.0" encoding="UTF-8" standalone="yes"?>
<Relationships xmlns="http://schemas.openxmlformats.org/package/2006/relationships"><Relationship Id="rId3" Type="http://schemas.microsoft.com/office/2014/relationships/chartEx" Target="../charts/chartEx3.xml"/><Relationship Id="rId2" Type="http://schemas.microsoft.com/office/2014/relationships/chartEx" Target="../charts/chartEx2.xml"/><Relationship Id="rId1" Type="http://schemas.microsoft.com/office/2014/relationships/chartEx" Target="../charts/chartEx1.xml"/><Relationship Id="rId4" Type="http://schemas.microsoft.com/office/2014/relationships/chartEx" Target="../charts/chartEx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0</xdr:colOff>
      <xdr:row>25</xdr:row>
      <xdr:rowOff>0</xdr:rowOff>
    </xdr:to>
    <xdr:graphicFrame macro="">
      <xdr:nvGraphicFramePr>
        <xdr:cNvPr id="2" name="Chart 1">
          <a:extLst>
            <a:ext uri="{FF2B5EF4-FFF2-40B4-BE49-F238E27FC236}">
              <a16:creationId xmlns:a16="http://schemas.microsoft.com/office/drawing/2014/main" id="{D544E001-2E18-4C67-B6C3-CE4CA9403D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xdr:row>
      <xdr:rowOff>0</xdr:rowOff>
    </xdr:from>
    <xdr:to>
      <xdr:col>16</xdr:col>
      <xdr:colOff>0</xdr:colOff>
      <xdr:row>25</xdr:row>
      <xdr:rowOff>0</xdr:rowOff>
    </xdr:to>
    <xdr:graphicFrame macro="">
      <xdr:nvGraphicFramePr>
        <xdr:cNvPr id="3" name="Chart 2">
          <a:extLst>
            <a:ext uri="{FF2B5EF4-FFF2-40B4-BE49-F238E27FC236}">
              <a16:creationId xmlns:a16="http://schemas.microsoft.com/office/drawing/2014/main" id="{1FEAD5E0-1E58-41D4-816C-F3B56E6BF7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31</xdr:row>
      <xdr:rowOff>0</xdr:rowOff>
    </xdr:to>
    <xdr:graphicFrame macro="">
      <xdr:nvGraphicFramePr>
        <xdr:cNvPr id="2" name="Chart 1">
          <a:extLst>
            <a:ext uri="{FF2B5EF4-FFF2-40B4-BE49-F238E27FC236}">
              <a16:creationId xmlns:a16="http://schemas.microsoft.com/office/drawing/2014/main" id="{E2881CF8-F541-4560-A55F-3B73DD7BFB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299358</xdr:colOff>
      <xdr:row>2</xdr:row>
      <xdr:rowOff>27215</xdr:rowOff>
    </xdr:from>
    <xdr:to>
      <xdr:col>16</xdr:col>
      <xdr:colOff>598716</xdr:colOff>
      <xdr:row>31</xdr:row>
      <xdr:rowOff>0</xdr:rowOff>
    </xdr:to>
    <xdr:graphicFrame macro="">
      <xdr:nvGraphicFramePr>
        <xdr:cNvPr id="3" name="Chart 2">
          <a:extLst>
            <a:ext uri="{FF2B5EF4-FFF2-40B4-BE49-F238E27FC236}">
              <a16:creationId xmlns:a16="http://schemas.microsoft.com/office/drawing/2014/main" id="{8F448D4E-C37B-41BD-8748-83CB0C2675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0</xdr:colOff>
      <xdr:row>24</xdr:row>
      <xdr:rowOff>0</xdr:rowOff>
    </xdr:to>
    <xdr:graphicFrame macro="">
      <xdr:nvGraphicFramePr>
        <xdr:cNvPr id="2" name="Chart 1">
          <a:extLst>
            <a:ext uri="{FF2B5EF4-FFF2-40B4-BE49-F238E27FC236}">
              <a16:creationId xmlns:a16="http://schemas.microsoft.com/office/drawing/2014/main" id="{E2313578-6401-4A74-9134-A4703D630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xdr:row>
      <xdr:rowOff>0</xdr:rowOff>
    </xdr:from>
    <xdr:to>
      <xdr:col>14</xdr:col>
      <xdr:colOff>0</xdr:colOff>
      <xdr:row>24</xdr:row>
      <xdr:rowOff>0</xdr:rowOff>
    </xdr:to>
    <xdr:graphicFrame macro="">
      <xdr:nvGraphicFramePr>
        <xdr:cNvPr id="3" name="Chart 2">
          <a:extLst>
            <a:ext uri="{FF2B5EF4-FFF2-40B4-BE49-F238E27FC236}">
              <a16:creationId xmlns:a16="http://schemas.microsoft.com/office/drawing/2014/main" id="{E99C0B4F-D240-4D8D-8970-6FFFEB985A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11907</xdr:colOff>
      <xdr:row>2</xdr:row>
      <xdr:rowOff>31751</xdr:rowOff>
    </xdr:from>
    <xdr:to>
      <xdr:col>12</xdr:col>
      <xdr:colOff>154782</xdr:colOff>
      <xdr:row>21</xdr:row>
      <xdr:rowOff>47625</xdr:rowOff>
    </xdr:to>
    <xdr:graphicFrame macro="">
      <xdr:nvGraphicFramePr>
        <xdr:cNvPr id="2" name="Chart 1">
          <a:extLst>
            <a:ext uri="{FF2B5EF4-FFF2-40B4-BE49-F238E27FC236}">
              <a16:creationId xmlns:a16="http://schemas.microsoft.com/office/drawing/2014/main" id="{D185C08D-466A-42FB-A010-DF9BC929C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1183820</xdr:colOff>
      <xdr:row>28</xdr:row>
      <xdr:rowOff>11906</xdr:rowOff>
    </xdr:to>
    <xdr:graphicFrame macro="">
      <xdr:nvGraphicFramePr>
        <xdr:cNvPr id="2" name="Chart 1">
          <a:extLst>
            <a:ext uri="{FF2B5EF4-FFF2-40B4-BE49-F238E27FC236}">
              <a16:creationId xmlns:a16="http://schemas.microsoft.com/office/drawing/2014/main" id="{055F8823-1EF3-4B7B-8AF1-F0C7809C2B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xdr:row>
      <xdr:rowOff>2721</xdr:rowOff>
    </xdr:from>
    <xdr:to>
      <xdr:col>10</xdr:col>
      <xdr:colOff>585106</xdr:colOff>
      <xdr:row>21</xdr:row>
      <xdr:rowOff>40820</xdr:rowOff>
    </xdr:to>
    <xdr:graphicFrame macro="">
      <xdr:nvGraphicFramePr>
        <xdr:cNvPr id="2" name="Chart 1">
          <a:extLst>
            <a:ext uri="{FF2B5EF4-FFF2-40B4-BE49-F238E27FC236}">
              <a16:creationId xmlns:a16="http://schemas.microsoft.com/office/drawing/2014/main" id="{DDBDD420-7B4C-4F30-AB3E-DFD4A3B89C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80636</xdr:colOff>
      <xdr:row>3</xdr:row>
      <xdr:rowOff>0</xdr:rowOff>
    </xdr:from>
    <xdr:to>
      <xdr:col>14</xdr:col>
      <xdr:colOff>594684</xdr:colOff>
      <xdr:row>26</xdr:row>
      <xdr:rowOff>0</xdr:rowOff>
    </xdr:to>
    <xdr:graphicFrame macro="">
      <xdr:nvGraphicFramePr>
        <xdr:cNvPr id="2" name="Chart 1">
          <a:extLst>
            <a:ext uri="{FF2B5EF4-FFF2-40B4-BE49-F238E27FC236}">
              <a16:creationId xmlns:a16="http://schemas.microsoft.com/office/drawing/2014/main" id="{71CE3A86-FE49-46A5-AD9F-07CCC4CEF8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0</xdr:rowOff>
    </xdr:from>
    <xdr:to>
      <xdr:col>7</xdr:col>
      <xdr:colOff>60477</xdr:colOff>
      <xdr:row>26</xdr:row>
      <xdr:rowOff>0</xdr:rowOff>
    </xdr:to>
    <xdr:graphicFrame macro="">
      <xdr:nvGraphicFramePr>
        <xdr:cNvPr id="3" name="Chart 2">
          <a:extLst>
            <a:ext uri="{FF2B5EF4-FFF2-40B4-BE49-F238E27FC236}">
              <a16:creationId xmlns:a16="http://schemas.microsoft.com/office/drawing/2014/main" id="{C5C191EF-8044-47C1-A9BB-2AFFEC8694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10584</xdr:colOff>
      <xdr:row>4</xdr:row>
      <xdr:rowOff>0</xdr:rowOff>
    </xdr:from>
    <xdr:to>
      <xdr:col>8</xdr:col>
      <xdr:colOff>0</xdr:colOff>
      <xdr:row>21</xdr:row>
      <xdr:rowOff>0</xdr:rowOff>
    </xdr:to>
    <xdr:graphicFrame macro="">
      <xdr:nvGraphicFramePr>
        <xdr:cNvPr id="2" name="Chart 4">
          <a:extLst>
            <a:ext uri="{FF2B5EF4-FFF2-40B4-BE49-F238E27FC236}">
              <a16:creationId xmlns:a16="http://schemas.microsoft.com/office/drawing/2014/main" id="{78A2FDB0-3202-4872-9015-09344C8284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4</xdr:row>
      <xdr:rowOff>0</xdr:rowOff>
    </xdr:from>
    <xdr:to>
      <xdr:col>8</xdr:col>
      <xdr:colOff>0</xdr:colOff>
      <xdr:row>21</xdr:row>
      <xdr:rowOff>1</xdr:rowOff>
    </xdr:to>
    <xdr:graphicFrame macro="">
      <xdr:nvGraphicFramePr>
        <xdr:cNvPr id="2" name="Chart 1">
          <a:extLst>
            <a:ext uri="{FF2B5EF4-FFF2-40B4-BE49-F238E27FC236}">
              <a16:creationId xmlns:a16="http://schemas.microsoft.com/office/drawing/2014/main" id="{1AA97EEB-44E5-4523-A9C5-3D2C47A967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600074</xdr:colOff>
      <xdr:row>21</xdr:row>
      <xdr:rowOff>9525</xdr:rowOff>
    </xdr:to>
    <xdr:graphicFrame macro="">
      <xdr:nvGraphicFramePr>
        <xdr:cNvPr id="2" name="Chart 1">
          <a:extLst>
            <a:ext uri="{FF2B5EF4-FFF2-40B4-BE49-F238E27FC236}">
              <a16:creationId xmlns:a16="http://schemas.microsoft.com/office/drawing/2014/main" id="{5F71BD54-9254-449E-976B-B60F5A84C8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4534</xdr:colOff>
      <xdr:row>2</xdr:row>
      <xdr:rowOff>8770</xdr:rowOff>
    </xdr:from>
    <xdr:to>
      <xdr:col>11</xdr:col>
      <xdr:colOff>40821</xdr:colOff>
      <xdr:row>20</xdr:row>
      <xdr:rowOff>185964</xdr:rowOff>
    </xdr:to>
    <xdr:graphicFrame macro="">
      <xdr:nvGraphicFramePr>
        <xdr:cNvPr id="2" name="Chart 1">
          <a:extLst>
            <a:ext uri="{FF2B5EF4-FFF2-40B4-BE49-F238E27FC236}">
              <a16:creationId xmlns:a16="http://schemas.microsoft.com/office/drawing/2014/main" id="{2F13DCFE-05A4-4AE4-B107-A7FAEDAA60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xdr:row>
      <xdr:rowOff>28575</xdr:rowOff>
    </xdr:from>
    <xdr:to>
      <xdr:col>9</xdr:col>
      <xdr:colOff>0</xdr:colOff>
      <xdr:row>36</xdr:row>
      <xdr:rowOff>28575</xdr:rowOff>
    </xdr:to>
    <xdr:graphicFrame macro="">
      <xdr:nvGraphicFramePr>
        <xdr:cNvPr id="2" name="Chart 1">
          <a:extLst>
            <a:ext uri="{FF2B5EF4-FFF2-40B4-BE49-F238E27FC236}">
              <a16:creationId xmlns:a16="http://schemas.microsoft.com/office/drawing/2014/main" id="{797DB98F-6446-42B2-91C7-2BC0CD51F7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280911</xdr:rowOff>
    </xdr:from>
    <xdr:to>
      <xdr:col>11</xdr:col>
      <xdr:colOff>264577</xdr:colOff>
      <xdr:row>23</xdr:row>
      <xdr:rowOff>12095</xdr:rowOff>
    </xdr:to>
    <xdr:graphicFrame macro="">
      <xdr:nvGraphicFramePr>
        <xdr:cNvPr id="2" name="Chart 1">
          <a:extLst>
            <a:ext uri="{FF2B5EF4-FFF2-40B4-BE49-F238E27FC236}">
              <a16:creationId xmlns:a16="http://schemas.microsoft.com/office/drawing/2014/main" id="{14EDD0AE-AE04-4817-B3EF-E9308B07E9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9526</xdr:rowOff>
    </xdr:from>
    <xdr:to>
      <xdr:col>9</xdr:col>
      <xdr:colOff>9525</xdr:colOff>
      <xdr:row>17</xdr:row>
      <xdr:rowOff>157164</xdr:rowOff>
    </xdr:to>
    <xdr:graphicFrame macro="">
      <xdr:nvGraphicFramePr>
        <xdr:cNvPr id="2" name="Chart 1">
          <a:extLst>
            <a:ext uri="{FF2B5EF4-FFF2-40B4-BE49-F238E27FC236}">
              <a16:creationId xmlns:a16="http://schemas.microsoft.com/office/drawing/2014/main" id="{73732503-C646-42E7-9E7F-4FD8E490BF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3</xdr:row>
      <xdr:rowOff>19050</xdr:rowOff>
    </xdr:from>
    <xdr:to>
      <xdr:col>8</xdr:col>
      <xdr:colOff>19051</xdr:colOff>
      <xdr:row>25</xdr:row>
      <xdr:rowOff>180975</xdr:rowOff>
    </xdr:to>
    <xdr:graphicFrame macro="">
      <xdr:nvGraphicFramePr>
        <xdr:cNvPr id="2" name="Chart 1">
          <a:extLst>
            <a:ext uri="{FF2B5EF4-FFF2-40B4-BE49-F238E27FC236}">
              <a16:creationId xmlns:a16="http://schemas.microsoft.com/office/drawing/2014/main" id="{B71AAD51-32E9-48BE-93F9-1F187530BF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609599</xdr:colOff>
      <xdr:row>3</xdr:row>
      <xdr:rowOff>19049</xdr:rowOff>
    </xdr:from>
    <xdr:to>
      <xdr:col>16</xdr:col>
      <xdr:colOff>600074</xdr:colOff>
      <xdr:row>25</xdr:row>
      <xdr:rowOff>180975</xdr:rowOff>
    </xdr:to>
    <xdr:graphicFrame macro="">
      <xdr:nvGraphicFramePr>
        <xdr:cNvPr id="3" name="Chart 2">
          <a:extLst>
            <a:ext uri="{FF2B5EF4-FFF2-40B4-BE49-F238E27FC236}">
              <a16:creationId xmlns:a16="http://schemas.microsoft.com/office/drawing/2014/main" id="{3EC1D877-0FD3-4747-AE88-035A28AA69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2</xdr:row>
      <xdr:rowOff>9525</xdr:rowOff>
    </xdr:from>
    <xdr:to>
      <xdr:col>10</xdr:col>
      <xdr:colOff>408215</xdr:colOff>
      <xdr:row>27</xdr:row>
      <xdr:rowOff>0</xdr:rowOff>
    </xdr:to>
    <xdr:graphicFrame macro="">
      <xdr:nvGraphicFramePr>
        <xdr:cNvPr id="2" name="Chart 1">
          <a:extLst>
            <a:ext uri="{FF2B5EF4-FFF2-40B4-BE49-F238E27FC236}">
              <a16:creationId xmlns:a16="http://schemas.microsoft.com/office/drawing/2014/main" id="{6F907417-1E18-4626-9A20-EBD2B8387E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2</xdr:row>
      <xdr:rowOff>4586</xdr:rowOff>
    </xdr:from>
    <xdr:to>
      <xdr:col>10</xdr:col>
      <xdr:colOff>364066</xdr:colOff>
      <xdr:row>17</xdr:row>
      <xdr:rowOff>4586</xdr:rowOff>
    </xdr:to>
    <xdr:graphicFrame macro="">
      <xdr:nvGraphicFramePr>
        <xdr:cNvPr id="2" name="Chart 1">
          <a:extLst>
            <a:ext uri="{FF2B5EF4-FFF2-40B4-BE49-F238E27FC236}">
              <a16:creationId xmlns:a16="http://schemas.microsoft.com/office/drawing/2014/main" id="{F10102B7-5D8B-4D2B-85F0-8FFECE949E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2</xdr:row>
      <xdr:rowOff>76200</xdr:rowOff>
    </xdr:from>
    <xdr:to>
      <xdr:col>8</xdr:col>
      <xdr:colOff>54428</xdr:colOff>
      <xdr:row>21</xdr:row>
      <xdr:rowOff>0</xdr:rowOff>
    </xdr:to>
    <xdr:graphicFrame macro="">
      <xdr:nvGraphicFramePr>
        <xdr:cNvPr id="2" name="Chart 1">
          <a:extLst>
            <a:ext uri="{FF2B5EF4-FFF2-40B4-BE49-F238E27FC236}">
              <a16:creationId xmlns:a16="http://schemas.microsoft.com/office/drawing/2014/main" id="{D11738F0-61B1-4CE4-BE81-F4ED4EC7F4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2</xdr:row>
      <xdr:rowOff>12346</xdr:rowOff>
    </xdr:from>
    <xdr:to>
      <xdr:col>11</xdr:col>
      <xdr:colOff>202406</xdr:colOff>
      <xdr:row>34</xdr:row>
      <xdr:rowOff>23811</xdr:rowOff>
    </xdr:to>
    <xdr:graphicFrame macro="">
      <xdr:nvGraphicFramePr>
        <xdr:cNvPr id="2" name="Chart 1">
          <a:extLst>
            <a:ext uri="{FF2B5EF4-FFF2-40B4-BE49-F238E27FC236}">
              <a16:creationId xmlns:a16="http://schemas.microsoft.com/office/drawing/2014/main" id="{D8A67B47-41E0-4BEB-80EF-8CB780E5F0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xdr:row>
      <xdr:rowOff>46036</xdr:rowOff>
    </xdr:from>
    <xdr:to>
      <xdr:col>12</xdr:col>
      <xdr:colOff>321469</xdr:colOff>
      <xdr:row>24</xdr:row>
      <xdr:rowOff>238125</xdr:rowOff>
    </xdr:to>
    <xdr:graphicFrame macro="">
      <xdr:nvGraphicFramePr>
        <xdr:cNvPr id="2" name="Chart 1">
          <a:extLst>
            <a:ext uri="{FF2B5EF4-FFF2-40B4-BE49-F238E27FC236}">
              <a16:creationId xmlns:a16="http://schemas.microsoft.com/office/drawing/2014/main" id="{2A84E4D3-B6D2-4AAB-B8A5-DA42363756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6</xdr:col>
      <xdr:colOff>0</xdr:colOff>
      <xdr:row>27</xdr:row>
      <xdr:rowOff>0</xdr:rowOff>
    </xdr:from>
    <xdr:to>
      <xdr:col>12</xdr:col>
      <xdr:colOff>0</xdr:colOff>
      <xdr:row>52</xdr:row>
      <xdr:rowOff>0</xdr:rowOff>
    </xdr:to>
    <xdr:graphicFrame macro="">
      <xdr:nvGraphicFramePr>
        <xdr:cNvPr id="2" name="Chart 1">
          <a:extLst>
            <a:ext uri="{FF2B5EF4-FFF2-40B4-BE49-F238E27FC236}">
              <a16:creationId xmlns:a16="http://schemas.microsoft.com/office/drawing/2014/main" id="{27F362EC-2908-4A24-A1B6-1A44311972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1</xdr:rowOff>
    </xdr:from>
    <xdr:to>
      <xdr:col>6</xdr:col>
      <xdr:colOff>0</xdr:colOff>
      <xdr:row>26</xdr:row>
      <xdr:rowOff>1</xdr:rowOff>
    </xdr:to>
    <xdr:graphicFrame macro="">
      <xdr:nvGraphicFramePr>
        <xdr:cNvPr id="3" name="Chart 2">
          <a:extLst>
            <a:ext uri="{FF2B5EF4-FFF2-40B4-BE49-F238E27FC236}">
              <a16:creationId xmlns:a16="http://schemas.microsoft.com/office/drawing/2014/main" id="{12CC17C3-3CEC-46A5-BD2C-72504DB387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3</xdr:row>
      <xdr:rowOff>0</xdr:rowOff>
    </xdr:from>
    <xdr:to>
      <xdr:col>12</xdr:col>
      <xdr:colOff>0</xdr:colOff>
      <xdr:row>26</xdr:row>
      <xdr:rowOff>0</xdr:rowOff>
    </xdr:to>
    <xdr:graphicFrame macro="">
      <xdr:nvGraphicFramePr>
        <xdr:cNvPr id="4" name="Chart 3">
          <a:extLst>
            <a:ext uri="{FF2B5EF4-FFF2-40B4-BE49-F238E27FC236}">
              <a16:creationId xmlns:a16="http://schemas.microsoft.com/office/drawing/2014/main" id="{D89F2DA1-1182-452C-A552-93E9DB9064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27</xdr:row>
      <xdr:rowOff>0</xdr:rowOff>
    </xdr:from>
    <xdr:to>
      <xdr:col>6</xdr:col>
      <xdr:colOff>0</xdr:colOff>
      <xdr:row>50</xdr:row>
      <xdr:rowOff>0</xdr:rowOff>
    </xdr:to>
    <xdr:graphicFrame macro="">
      <xdr:nvGraphicFramePr>
        <xdr:cNvPr id="5" name="Chart 4">
          <a:extLst>
            <a:ext uri="{FF2B5EF4-FFF2-40B4-BE49-F238E27FC236}">
              <a16:creationId xmlns:a16="http://schemas.microsoft.com/office/drawing/2014/main" id="{8AB10B2B-5E8E-4101-909E-A6032A64C5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6</xdr:col>
      <xdr:colOff>296182</xdr:colOff>
      <xdr:row>2</xdr:row>
      <xdr:rowOff>3628</xdr:rowOff>
    </xdr:from>
    <xdr:to>
      <xdr:col>13</xdr:col>
      <xdr:colOff>280306</xdr:colOff>
      <xdr:row>17</xdr:row>
      <xdr:rowOff>69246</xdr:rowOff>
    </xdr:to>
    <xdr:graphicFrame macro="">
      <xdr:nvGraphicFramePr>
        <xdr:cNvPr id="2" name="Chart 1">
          <a:extLst>
            <a:ext uri="{FF2B5EF4-FFF2-40B4-BE49-F238E27FC236}">
              <a16:creationId xmlns:a16="http://schemas.microsoft.com/office/drawing/2014/main" id="{D8E6C137-CEE6-4DAF-8AB6-DF12922E83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xdr:row>
      <xdr:rowOff>2117</xdr:rowOff>
    </xdr:from>
    <xdr:to>
      <xdr:col>6</xdr:col>
      <xdr:colOff>301323</xdr:colOff>
      <xdr:row>18</xdr:row>
      <xdr:rowOff>54429</xdr:rowOff>
    </xdr:to>
    <xdr:graphicFrame macro="">
      <xdr:nvGraphicFramePr>
        <xdr:cNvPr id="3" name="Chart 2">
          <a:extLst>
            <a:ext uri="{FF2B5EF4-FFF2-40B4-BE49-F238E27FC236}">
              <a16:creationId xmlns:a16="http://schemas.microsoft.com/office/drawing/2014/main" id="{1EC63AF5-4629-4D56-A3EF-FEFB0C763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1</xdr:row>
      <xdr:rowOff>235858</xdr:rowOff>
    </xdr:from>
    <xdr:to>
      <xdr:col>11</xdr:col>
      <xdr:colOff>345280</xdr:colOff>
      <xdr:row>24</xdr:row>
      <xdr:rowOff>178593</xdr:rowOff>
    </xdr:to>
    <xdr:graphicFrame macro="">
      <xdr:nvGraphicFramePr>
        <xdr:cNvPr id="2" name="Chart 1">
          <a:extLst>
            <a:ext uri="{FF2B5EF4-FFF2-40B4-BE49-F238E27FC236}">
              <a16:creationId xmlns:a16="http://schemas.microsoft.com/office/drawing/2014/main" id="{1D2B8665-A468-461A-A6CB-BA5FADDD8E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595312</xdr:colOff>
      <xdr:row>2</xdr:row>
      <xdr:rowOff>215107</xdr:rowOff>
    </xdr:from>
    <xdr:to>
      <xdr:col>9</xdr:col>
      <xdr:colOff>583405</xdr:colOff>
      <xdr:row>18</xdr:row>
      <xdr:rowOff>47625</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A70557C1-2751-401D-8279-2F2402E0CAF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3033712" y="700882"/>
              <a:ext cx="3036093" cy="2966243"/>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1</xdr:colOff>
      <xdr:row>2</xdr:row>
      <xdr:rowOff>218281</xdr:rowOff>
    </xdr:from>
    <xdr:to>
      <xdr:col>5</xdr:col>
      <xdr:colOff>11907</xdr:colOff>
      <xdr:row>18</xdr:row>
      <xdr:rowOff>35718</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1C881416-8E1C-444E-99F9-32FEA62CBF6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 y="704056"/>
              <a:ext cx="3059906" cy="2951162"/>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378620</xdr:colOff>
      <xdr:row>9</xdr:row>
      <xdr:rowOff>79376</xdr:rowOff>
    </xdr:from>
    <xdr:to>
      <xdr:col>3</xdr:col>
      <xdr:colOff>238920</xdr:colOff>
      <xdr:row>12</xdr:row>
      <xdr:rowOff>85726</xdr:rowOff>
    </xdr:to>
    <xdr:sp macro="" textlink="">
      <xdr:nvSpPr>
        <xdr:cNvPr id="4" name="TextBox 3">
          <a:extLst>
            <a:ext uri="{FF2B5EF4-FFF2-40B4-BE49-F238E27FC236}">
              <a16:creationId xmlns:a16="http://schemas.microsoft.com/office/drawing/2014/main" id="{5BF366FC-CE77-46FC-8C0B-9BDEFD64D509}"/>
            </a:ext>
          </a:extLst>
        </xdr:cNvPr>
        <xdr:cNvSpPr txBox="1"/>
      </xdr:nvSpPr>
      <xdr:spPr>
        <a:xfrm>
          <a:off x="985839" y="1948657"/>
          <a:ext cx="1074737" cy="57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a:defRPr sz="1400" b="0" i="0" u="none" strike="noStrike" kern="1200" spc="0" baseline="0">
              <a:solidFill>
                <a:sysClr val="windowText" lastClr="000000">
                  <a:lumMod val="65000"/>
                  <a:lumOff val="35000"/>
                </a:sysClr>
              </a:solidFill>
              <a:latin typeface="+mn-lt"/>
              <a:ea typeface="+mn-ea"/>
              <a:cs typeface="+mn-cs"/>
            </a:defRPr>
          </a:pPr>
          <a:r>
            <a:rPr kumimoji="0" lang="en-GB" sz="1400" b="0" i="0" u="none" strike="noStrike" kern="1200" cap="none" spc="0" normalizeH="0" baseline="0" noProof="0">
              <a:ln>
                <a:noFill/>
              </a:ln>
              <a:solidFill>
                <a:sysClr val="windowText" lastClr="000000">
                  <a:lumMod val="65000"/>
                  <a:lumOff val="35000"/>
                </a:sysClr>
              </a:solidFill>
              <a:effectLst/>
              <a:uLnTx/>
              <a:uFillTx/>
              <a:latin typeface="+mn-lt"/>
            </a:rPr>
            <a:t>AI-enabling goods</a:t>
          </a:r>
        </a:p>
        <a:p>
          <a:endParaRPr lang="en-GB" sz="1100"/>
        </a:p>
      </xdr:txBody>
    </xdr:sp>
    <xdr:clientData/>
  </xdr:twoCellAnchor>
  <xdr:twoCellAnchor>
    <xdr:from>
      <xdr:col>6</xdr:col>
      <xdr:colOff>426243</xdr:colOff>
      <xdr:row>9</xdr:row>
      <xdr:rowOff>96838</xdr:rowOff>
    </xdr:from>
    <xdr:to>
      <xdr:col>8</xdr:col>
      <xdr:colOff>172244</xdr:colOff>
      <xdr:row>11</xdr:row>
      <xdr:rowOff>87313</xdr:rowOff>
    </xdr:to>
    <xdr:sp macro="" textlink="">
      <xdr:nvSpPr>
        <xdr:cNvPr id="5" name="TextBox 4">
          <a:extLst>
            <a:ext uri="{FF2B5EF4-FFF2-40B4-BE49-F238E27FC236}">
              <a16:creationId xmlns:a16="http://schemas.microsoft.com/office/drawing/2014/main" id="{DCCCD515-D20A-4ACE-9975-7F1D3B70DE49}"/>
            </a:ext>
          </a:extLst>
        </xdr:cNvPr>
        <xdr:cNvSpPr txBox="1"/>
      </xdr:nvSpPr>
      <xdr:spPr>
        <a:xfrm>
          <a:off x="4069556" y="1966119"/>
          <a:ext cx="960438" cy="37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a:defRPr sz="1400" b="0" i="0" u="none" strike="noStrike" kern="1200" spc="0" baseline="0">
              <a:solidFill>
                <a:sysClr val="windowText" lastClr="000000">
                  <a:lumMod val="65000"/>
                  <a:lumOff val="35000"/>
                </a:sysClr>
              </a:solidFill>
              <a:latin typeface="+mn-lt"/>
              <a:ea typeface="+mn-ea"/>
              <a:cs typeface="+mn-cs"/>
            </a:defRPr>
          </a:pPr>
          <a:r>
            <a:rPr kumimoji="0" lang="en-GB" sz="1400" b="0" i="0" u="none" strike="noStrike" kern="1200" cap="none" spc="0" normalizeH="0" baseline="0" noProof="0">
              <a:ln>
                <a:noFill/>
              </a:ln>
              <a:solidFill>
                <a:sysClr val="windowText" lastClr="000000">
                  <a:lumMod val="65000"/>
                  <a:lumOff val="35000"/>
                </a:sysClr>
              </a:solidFill>
              <a:effectLst/>
              <a:uLnTx/>
              <a:uFillTx/>
              <a:latin typeface="+mn-lt"/>
            </a:rPr>
            <a:t>All goods</a:t>
          </a:r>
        </a:p>
        <a:p>
          <a:endParaRPr lang="en-GB" sz="1100"/>
        </a:p>
      </xdr:txBody>
    </xdr:sp>
    <xdr:clientData/>
  </xdr:twoCellAnchor>
  <xdr:twoCellAnchor>
    <xdr:from>
      <xdr:col>0</xdr:col>
      <xdr:colOff>0</xdr:colOff>
      <xdr:row>20</xdr:row>
      <xdr:rowOff>0</xdr:rowOff>
    </xdr:from>
    <xdr:to>
      <xdr:col>5</xdr:col>
      <xdr:colOff>13607</xdr:colOff>
      <xdr:row>32</xdr:row>
      <xdr:rowOff>726622</xdr:rowOff>
    </xdr:to>
    <mc:AlternateContent xmlns:mc="http://schemas.openxmlformats.org/markup-compatibility/2006">
      <mc:Choice xmlns:cx1="http://schemas.microsoft.com/office/drawing/2015/9/8/chartex" Requires="cx1">
        <xdr:graphicFrame macro="">
          <xdr:nvGraphicFramePr>
            <xdr:cNvPr id="6" name="Chart 5">
              <a:extLst>
                <a:ext uri="{FF2B5EF4-FFF2-40B4-BE49-F238E27FC236}">
                  <a16:creationId xmlns:a16="http://schemas.microsoft.com/office/drawing/2014/main" id="{51A70B47-B54B-47BA-98D7-2E79F3EF061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0" y="4048125"/>
              <a:ext cx="3061607" cy="3003097"/>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435429</xdr:colOff>
      <xdr:row>26</xdr:row>
      <xdr:rowOff>95250</xdr:rowOff>
    </xdr:from>
    <xdr:to>
      <xdr:col>3</xdr:col>
      <xdr:colOff>295728</xdr:colOff>
      <xdr:row>29</xdr:row>
      <xdr:rowOff>101600</xdr:rowOff>
    </xdr:to>
    <xdr:sp macro="" textlink="">
      <xdr:nvSpPr>
        <xdr:cNvPr id="7" name="TextBox 6">
          <a:extLst>
            <a:ext uri="{FF2B5EF4-FFF2-40B4-BE49-F238E27FC236}">
              <a16:creationId xmlns:a16="http://schemas.microsoft.com/office/drawing/2014/main" id="{614D6BB1-38E4-49B3-9AD8-3BC94A2D7E28}"/>
            </a:ext>
          </a:extLst>
        </xdr:cNvPr>
        <xdr:cNvSpPr txBox="1"/>
      </xdr:nvSpPr>
      <xdr:spPr>
        <a:xfrm>
          <a:off x="1047750" y="5293179"/>
          <a:ext cx="1084942" cy="57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a:defRPr sz="1400" b="0" i="0" u="none" strike="noStrike" kern="1200" spc="0" baseline="0">
              <a:solidFill>
                <a:sysClr val="windowText" lastClr="000000">
                  <a:lumMod val="65000"/>
                  <a:lumOff val="35000"/>
                </a:sysClr>
              </a:solidFill>
              <a:latin typeface="+mn-lt"/>
              <a:ea typeface="+mn-ea"/>
              <a:cs typeface="+mn-cs"/>
            </a:defRPr>
          </a:pPr>
          <a:r>
            <a:rPr kumimoji="0" lang="en-GB" sz="1400" b="0" i="0" u="none" strike="noStrike" kern="1200" cap="none" spc="0" normalizeH="0" baseline="0" noProof="0">
              <a:ln>
                <a:noFill/>
              </a:ln>
              <a:solidFill>
                <a:sysClr val="windowText" lastClr="000000">
                  <a:lumMod val="65000"/>
                  <a:lumOff val="35000"/>
                </a:sysClr>
              </a:solidFill>
              <a:effectLst/>
              <a:uLnTx/>
              <a:uFillTx/>
              <a:latin typeface="+mn-lt"/>
            </a:rPr>
            <a:t>AI-enabling goods</a:t>
          </a:r>
        </a:p>
        <a:p>
          <a:endParaRPr lang="en-GB" sz="1100"/>
        </a:p>
      </xdr:txBody>
    </xdr:sp>
    <xdr:clientData/>
  </xdr:twoCellAnchor>
  <xdr:twoCellAnchor>
    <xdr:from>
      <xdr:col>4</xdr:col>
      <xdr:colOff>535781</xdr:colOff>
      <xdr:row>20</xdr:row>
      <xdr:rowOff>1</xdr:rowOff>
    </xdr:from>
    <xdr:to>
      <xdr:col>12</xdr:col>
      <xdr:colOff>544285</xdr:colOff>
      <xdr:row>33</xdr:row>
      <xdr:rowOff>13607</xdr:rowOff>
    </xdr:to>
    <mc:AlternateContent xmlns:mc="http://schemas.openxmlformats.org/markup-compatibility/2006">
      <mc:Choice xmlns:cx1="http://schemas.microsoft.com/office/drawing/2015/9/8/chartex" Requires="cx1">
        <xdr:graphicFrame macro="">
          <xdr:nvGraphicFramePr>
            <xdr:cNvPr id="8" name="Chart 7">
              <a:extLst>
                <a:ext uri="{FF2B5EF4-FFF2-40B4-BE49-F238E27FC236}">
                  <a16:creationId xmlns:a16="http://schemas.microsoft.com/office/drawing/2014/main" id="{376E463D-C471-4355-BACC-61A956F724E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2964656" y="4042173"/>
              <a:ext cx="4866254" cy="3019934"/>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6</xdr:col>
      <xdr:colOff>435430</xdr:colOff>
      <xdr:row>27</xdr:row>
      <xdr:rowOff>-1</xdr:rowOff>
    </xdr:from>
    <xdr:to>
      <xdr:col>8</xdr:col>
      <xdr:colOff>181431</xdr:colOff>
      <xdr:row>28</xdr:row>
      <xdr:rowOff>180974</xdr:rowOff>
    </xdr:to>
    <xdr:sp macro="" textlink="">
      <xdr:nvSpPr>
        <xdr:cNvPr id="9" name="TextBox 8">
          <a:extLst>
            <a:ext uri="{FF2B5EF4-FFF2-40B4-BE49-F238E27FC236}">
              <a16:creationId xmlns:a16="http://schemas.microsoft.com/office/drawing/2014/main" id="{32D0EABA-B6B4-4770-AB18-1A0F70CACD00}"/>
            </a:ext>
          </a:extLst>
        </xdr:cNvPr>
        <xdr:cNvSpPr txBox="1"/>
      </xdr:nvSpPr>
      <xdr:spPr>
        <a:xfrm>
          <a:off x="4109359" y="5388428"/>
          <a:ext cx="970643" cy="37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a:defRPr sz="1400" b="0" i="0" u="none" strike="noStrike" kern="1200" spc="0" baseline="0">
              <a:solidFill>
                <a:sysClr val="windowText" lastClr="000000">
                  <a:lumMod val="65000"/>
                  <a:lumOff val="35000"/>
                </a:sysClr>
              </a:solidFill>
              <a:latin typeface="+mn-lt"/>
              <a:ea typeface="+mn-ea"/>
              <a:cs typeface="+mn-cs"/>
            </a:defRPr>
          </a:pPr>
          <a:r>
            <a:rPr kumimoji="0" lang="en-GB" sz="1400" b="0" i="0" u="none" strike="noStrike" kern="1200" cap="none" spc="0" normalizeH="0" baseline="0" noProof="0">
              <a:ln>
                <a:noFill/>
              </a:ln>
              <a:solidFill>
                <a:sysClr val="windowText" lastClr="000000">
                  <a:lumMod val="65000"/>
                  <a:lumOff val="35000"/>
                </a:sysClr>
              </a:solidFill>
              <a:effectLst/>
              <a:uLnTx/>
              <a:uFillTx/>
              <a:latin typeface="+mn-lt"/>
            </a:rPr>
            <a:t>All goods</a:t>
          </a:r>
        </a:p>
        <a:p>
          <a:endParaRPr lang="en-GB" sz="1100"/>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1</xdr:row>
      <xdr:rowOff>238791</xdr:rowOff>
    </xdr:from>
    <xdr:to>
      <xdr:col>10</xdr:col>
      <xdr:colOff>100054</xdr:colOff>
      <xdr:row>26</xdr:row>
      <xdr:rowOff>88846</xdr:rowOff>
    </xdr:to>
    <xdr:graphicFrame macro="">
      <xdr:nvGraphicFramePr>
        <xdr:cNvPr id="2" name="Chart 1">
          <a:extLst>
            <a:ext uri="{FF2B5EF4-FFF2-40B4-BE49-F238E27FC236}">
              <a16:creationId xmlns:a16="http://schemas.microsoft.com/office/drawing/2014/main" id="{42E7A4B0-B5B5-46B2-817B-1BC65C9A68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1</xdr:row>
      <xdr:rowOff>233081</xdr:rowOff>
    </xdr:from>
    <xdr:to>
      <xdr:col>7</xdr:col>
      <xdr:colOff>234949</xdr:colOff>
      <xdr:row>25</xdr:row>
      <xdr:rowOff>181908</xdr:rowOff>
    </xdr:to>
    <xdr:graphicFrame macro="">
      <xdr:nvGraphicFramePr>
        <xdr:cNvPr id="2" name="Chart 1">
          <a:extLst>
            <a:ext uri="{FF2B5EF4-FFF2-40B4-BE49-F238E27FC236}">
              <a16:creationId xmlns:a16="http://schemas.microsoft.com/office/drawing/2014/main" id="{04631638-4E15-4C7F-A03B-9EB546A5B3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117929</xdr:rowOff>
    </xdr:from>
    <xdr:to>
      <xdr:col>7</xdr:col>
      <xdr:colOff>193541</xdr:colOff>
      <xdr:row>48</xdr:row>
      <xdr:rowOff>130629</xdr:rowOff>
    </xdr:to>
    <xdr:graphicFrame macro="">
      <xdr:nvGraphicFramePr>
        <xdr:cNvPr id="3" name="Chart 2">
          <a:extLst>
            <a:ext uri="{FF2B5EF4-FFF2-40B4-BE49-F238E27FC236}">
              <a16:creationId xmlns:a16="http://schemas.microsoft.com/office/drawing/2014/main" id="{3CD3BDCD-38A8-4678-8C1B-5BC8CDF69C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1</xdr:row>
      <xdr:rowOff>177460</xdr:rowOff>
    </xdr:from>
    <xdr:to>
      <xdr:col>8</xdr:col>
      <xdr:colOff>58058</xdr:colOff>
      <xdr:row>20</xdr:row>
      <xdr:rowOff>68603</xdr:rowOff>
    </xdr:to>
    <xdr:graphicFrame macro="">
      <xdr:nvGraphicFramePr>
        <xdr:cNvPr id="2" name="Chart 1">
          <a:extLst>
            <a:ext uri="{FF2B5EF4-FFF2-40B4-BE49-F238E27FC236}">
              <a16:creationId xmlns:a16="http://schemas.microsoft.com/office/drawing/2014/main" id="{B3C9EED1-2D9C-4B11-8310-DA6C002FE9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48193</xdr:colOff>
      <xdr:row>2</xdr:row>
      <xdr:rowOff>4535</xdr:rowOff>
    </xdr:from>
    <xdr:to>
      <xdr:col>17</xdr:col>
      <xdr:colOff>48193</xdr:colOff>
      <xdr:row>20</xdr:row>
      <xdr:rowOff>58965</xdr:rowOff>
    </xdr:to>
    <xdr:graphicFrame macro="">
      <xdr:nvGraphicFramePr>
        <xdr:cNvPr id="3" name="Chart 2">
          <a:extLst>
            <a:ext uri="{FF2B5EF4-FFF2-40B4-BE49-F238E27FC236}">
              <a16:creationId xmlns:a16="http://schemas.microsoft.com/office/drawing/2014/main" id="{29AC70D0-16FF-4F52-96C8-DA826A2EA5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1</xdr:row>
      <xdr:rowOff>226786</xdr:rowOff>
    </xdr:from>
    <xdr:to>
      <xdr:col>3</xdr:col>
      <xdr:colOff>231774</xdr:colOff>
      <xdr:row>19</xdr:row>
      <xdr:rowOff>20863</xdr:rowOff>
    </xdr:to>
    <xdr:graphicFrame macro="">
      <xdr:nvGraphicFramePr>
        <xdr:cNvPr id="2" name="Chart 1">
          <a:extLst>
            <a:ext uri="{FF2B5EF4-FFF2-40B4-BE49-F238E27FC236}">
              <a16:creationId xmlns:a16="http://schemas.microsoft.com/office/drawing/2014/main" id="{A8CBE53B-08C1-41A1-BFDA-D1968150F5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250825</xdr:colOff>
      <xdr:row>2</xdr:row>
      <xdr:rowOff>47171</xdr:rowOff>
    </xdr:from>
    <xdr:to>
      <xdr:col>10</xdr:col>
      <xdr:colOff>10431</xdr:colOff>
      <xdr:row>19</xdr:row>
      <xdr:rowOff>19957</xdr:rowOff>
    </xdr:to>
    <xdr:graphicFrame macro="">
      <xdr:nvGraphicFramePr>
        <xdr:cNvPr id="3" name="Chart 2">
          <a:extLst>
            <a:ext uri="{FF2B5EF4-FFF2-40B4-BE49-F238E27FC236}">
              <a16:creationId xmlns:a16="http://schemas.microsoft.com/office/drawing/2014/main" id="{8F3E4DC4-4F97-432B-974B-068FC8DCA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1</xdr:row>
      <xdr:rowOff>226219</xdr:rowOff>
    </xdr:from>
    <xdr:to>
      <xdr:col>8</xdr:col>
      <xdr:colOff>243681</xdr:colOff>
      <xdr:row>15</xdr:row>
      <xdr:rowOff>35719</xdr:rowOff>
    </xdr:to>
    <xdr:graphicFrame macro="">
      <xdr:nvGraphicFramePr>
        <xdr:cNvPr id="2" name="Chart 1">
          <a:extLst>
            <a:ext uri="{FF2B5EF4-FFF2-40B4-BE49-F238E27FC236}">
              <a16:creationId xmlns:a16="http://schemas.microsoft.com/office/drawing/2014/main" id="{143E0F88-0596-4AF6-A12A-D18C9CC0BA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15</xdr:row>
      <xdr:rowOff>9525</xdr:rowOff>
    </xdr:from>
    <xdr:to>
      <xdr:col>8</xdr:col>
      <xdr:colOff>226219</xdr:colOff>
      <xdr:row>28</xdr:row>
      <xdr:rowOff>71437</xdr:rowOff>
    </xdr:to>
    <xdr:graphicFrame macro="">
      <xdr:nvGraphicFramePr>
        <xdr:cNvPr id="3" name="Chart 2">
          <a:extLst>
            <a:ext uri="{FF2B5EF4-FFF2-40B4-BE49-F238E27FC236}">
              <a16:creationId xmlns:a16="http://schemas.microsoft.com/office/drawing/2014/main" id="{89973D00-1D9C-4FF7-967D-3A2A906A21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2</xdr:row>
      <xdr:rowOff>0</xdr:rowOff>
    </xdr:from>
    <xdr:to>
      <xdr:col>6</xdr:col>
      <xdr:colOff>268515</xdr:colOff>
      <xdr:row>17</xdr:row>
      <xdr:rowOff>122463</xdr:rowOff>
    </xdr:to>
    <xdr:graphicFrame macro="">
      <xdr:nvGraphicFramePr>
        <xdr:cNvPr id="2" name="Chart 1">
          <a:extLst>
            <a:ext uri="{FF2B5EF4-FFF2-40B4-BE49-F238E27FC236}">
              <a16:creationId xmlns:a16="http://schemas.microsoft.com/office/drawing/2014/main" id="{4345A914-D6A5-432F-8690-F43F6A5125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277133</xdr:colOff>
      <xdr:row>2</xdr:row>
      <xdr:rowOff>3175</xdr:rowOff>
    </xdr:from>
    <xdr:to>
      <xdr:col>12</xdr:col>
      <xdr:colOff>144690</xdr:colOff>
      <xdr:row>17</xdr:row>
      <xdr:rowOff>122464</xdr:rowOff>
    </xdr:to>
    <xdr:graphicFrame macro="">
      <xdr:nvGraphicFramePr>
        <xdr:cNvPr id="3" name="Chart 2">
          <a:extLst>
            <a:ext uri="{FF2B5EF4-FFF2-40B4-BE49-F238E27FC236}">
              <a16:creationId xmlns:a16="http://schemas.microsoft.com/office/drawing/2014/main" id="{9E5A4BF5-411A-464A-B6BF-BAE5A5FAF1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pc.int/Documents%20and%20Settings/kimr/Local%20Settings/Temporary%20Internet%20Files/OLK16/PPA_Indicator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_Stat\Its\ITS_and%20_Annual%20Publications\ITS2006\Mask\Section1\i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_Stat\Its\Statistical_Programmes\Services\Data\Output\ITS2012\Exclstd\Exports.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N:\_EconResearch\Coleman\_Forecast%202024\Charts%20and%20Tables\Utkarsh%20updates\Copy%20of%20Charts%20for%20GTOS.xlsx" TargetMode="External"/><Relationship Id="rId1" Type="http://schemas.openxmlformats.org/officeDocument/2006/relationships/externalLinkPath" Target="file:///N:\_EconResearch\Coleman\_Forecast%202024\Charts%20and%20Tables\Utkarsh%20updates\Copy%20of%20Charts%20for%20GTO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_Stat\Its\Statistical_Programmes\Prices\Derived%20Value%20Price%20changes\Oil%20prices%20-%20volumes%20-%20derived%20valu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_Stat\Its\Staff\Yann\Developing%20and%20LDCs\2013_CTD\Work_data\Main_Work_fil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wr.wto.org\dfsroot\_Stat\Its\ITS_and%20_Annual%20Publications\ITS2011\Work\Chapter1\i08.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bushley\Desktop\trade_outlook25_data_e.xlsx" TargetMode="External"/><Relationship Id="rId1" Type="http://schemas.openxmlformats.org/officeDocument/2006/relationships/externalLinkPath" Target="file:///C:\Users\bushley\Desktop\trade_outlook25_data_e.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Eberth\AppData\Local\Microsoft\Windows\INetCache\Content.Outlook\73F3BTVU\GTOS_October_data.xlsx" TargetMode="External"/><Relationship Id="rId1" Type="http://schemas.openxmlformats.org/officeDocument/2006/relationships/externalLinkPath" Target="file:///C:\Users\Eberth\AppData\Local\Microsoft\Windows\INetCache\Content.Outlook\73F3BTVU\GTOS_October_data.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wto-my.sharepoint.com/personal/toby_bushley_wto_org/Documents/GTOS_October_data.xlsx" TargetMode="External"/><Relationship Id="rId1" Type="http://schemas.openxmlformats.org/officeDocument/2006/relationships/externalLinkPath" Target="https://wto-my.sharepoint.com/personal/toby_bushley_wto_org/Documents/GTOS_October_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RAMID"/>
      <sheetName val="GRAPH3"/>
      <sheetName val="GRAPH2"/>
      <sheetName val="GRAPH1"/>
      <sheetName val="Cuadro 25"/>
      <sheetName val="Mens BM vs Op"/>
      <sheetName val="manipulation"/>
      <sheetName val="Pet-NoPet (M)"/>
      <sheetName val="C"/>
    </sheetNames>
    <sheetDataSet>
      <sheetData sheetId="0" refreshError="1">
        <row r="1">
          <cell r="A1" t="str">
            <v>Table</v>
          </cell>
        </row>
        <row r="2">
          <cell r="A2" t="str">
            <v>COUNTRY: YEAR</v>
          </cell>
        </row>
        <row r="3">
          <cell r="A3" t="str">
            <v>Population, by Age and Sex</v>
          </cell>
        </row>
        <row r="4">
          <cell r="A4" t="str">
            <v>-</v>
          </cell>
          <cell r="B4" t="str">
            <v>-</v>
          </cell>
          <cell r="C4" t="str">
            <v>-</v>
          </cell>
        </row>
        <row r="5">
          <cell r="A5" t="str">
            <v>Age</v>
          </cell>
          <cell r="B5" t="str">
            <v>Male</v>
          </cell>
          <cell r="C5" t="str">
            <v>Female</v>
          </cell>
        </row>
        <row r="6">
          <cell r="A6" t="str">
            <v>-</v>
          </cell>
          <cell r="B6" t="str">
            <v>-</v>
          </cell>
          <cell r="C6" t="str">
            <v>-</v>
          </cell>
        </row>
        <row r="7">
          <cell r="A7" t="str">
            <v xml:space="preserve">  All ages</v>
          </cell>
          <cell r="B7">
            <v>2743766</v>
          </cell>
          <cell r="C7">
            <v>2992008</v>
          </cell>
        </row>
        <row r="9">
          <cell r="A9" t="str">
            <v>0-4</v>
          </cell>
          <cell r="B9">
            <v>427049</v>
          </cell>
          <cell r="C9">
            <v>447127</v>
          </cell>
        </row>
        <row r="10">
          <cell r="A10" t="str">
            <v>5-9</v>
          </cell>
          <cell r="B10">
            <v>433122</v>
          </cell>
          <cell r="C10">
            <v>392707</v>
          </cell>
        </row>
        <row r="11">
          <cell r="A11" t="str">
            <v>10-14</v>
          </cell>
          <cell r="B11">
            <v>347827</v>
          </cell>
          <cell r="C11">
            <v>273082</v>
          </cell>
        </row>
        <row r="12">
          <cell r="A12" t="str">
            <v>15-19</v>
          </cell>
          <cell r="B12">
            <v>201747</v>
          </cell>
          <cell r="C12">
            <v>191734</v>
          </cell>
        </row>
        <row r="13">
          <cell r="A13" t="str">
            <v>20-24</v>
          </cell>
          <cell r="B13">
            <v>211138</v>
          </cell>
          <cell r="C13">
            <v>244120</v>
          </cell>
        </row>
        <row r="14">
          <cell r="A14" t="str">
            <v>25-29</v>
          </cell>
          <cell r="B14">
            <v>221585</v>
          </cell>
          <cell r="C14">
            <v>271959</v>
          </cell>
        </row>
        <row r="15">
          <cell r="A15" t="str">
            <v>30-34</v>
          </cell>
          <cell r="B15">
            <v>199065</v>
          </cell>
          <cell r="C15">
            <v>271057</v>
          </cell>
        </row>
        <row r="16">
          <cell r="A16" t="str">
            <v>35-39</v>
          </cell>
          <cell r="B16">
            <v>200920</v>
          </cell>
          <cell r="C16">
            <v>237384</v>
          </cell>
        </row>
        <row r="17">
          <cell r="A17" t="str">
            <v>40-44</v>
          </cell>
          <cell r="B17">
            <v>160220</v>
          </cell>
          <cell r="C17">
            <v>193519</v>
          </cell>
        </row>
        <row r="18">
          <cell r="A18" t="str">
            <v>45-49</v>
          </cell>
          <cell r="B18">
            <v>128343</v>
          </cell>
          <cell r="C18">
            <v>139475</v>
          </cell>
        </row>
        <row r="19">
          <cell r="A19" t="str">
            <v>50-54</v>
          </cell>
          <cell r="B19">
            <v>63882</v>
          </cell>
          <cell r="C19">
            <v>89318</v>
          </cell>
        </row>
        <row r="20">
          <cell r="A20" t="str">
            <v>55-59</v>
          </cell>
          <cell r="B20">
            <v>39991</v>
          </cell>
          <cell r="C20">
            <v>63055</v>
          </cell>
        </row>
        <row r="21">
          <cell r="A21" t="str">
            <v>60-64</v>
          </cell>
          <cell r="B21">
            <v>46506</v>
          </cell>
          <cell r="C21">
            <v>86385</v>
          </cell>
        </row>
        <row r="22">
          <cell r="A22" t="str">
            <v>65-69</v>
          </cell>
          <cell r="B22">
            <v>32966</v>
          </cell>
          <cell r="C22">
            <v>45181</v>
          </cell>
        </row>
        <row r="23">
          <cell r="A23" t="str">
            <v>70-74</v>
          </cell>
          <cell r="B23">
            <v>17110</v>
          </cell>
          <cell r="C23">
            <v>25671</v>
          </cell>
        </row>
        <row r="24">
          <cell r="A24" t="str">
            <v>75-79</v>
          </cell>
          <cell r="B24">
            <v>6670</v>
          </cell>
          <cell r="C24">
            <v>10859</v>
          </cell>
        </row>
        <row r="25">
          <cell r="A25" t="str">
            <v>80-84</v>
          </cell>
          <cell r="B25">
            <v>3000</v>
          </cell>
          <cell r="C25">
            <v>5000</v>
          </cell>
        </row>
        <row r="26">
          <cell r="A26" t="str">
            <v>85-89</v>
          </cell>
          <cell r="B26">
            <v>1500</v>
          </cell>
          <cell r="C26">
            <v>2500</v>
          </cell>
        </row>
        <row r="27">
          <cell r="A27" t="str">
            <v>90-94</v>
          </cell>
          <cell r="B27">
            <v>750</v>
          </cell>
          <cell r="C27">
            <v>1250</v>
          </cell>
        </row>
        <row r="28">
          <cell r="A28" t="str">
            <v>95+</v>
          </cell>
          <cell r="B28">
            <v>375</v>
          </cell>
          <cell r="C28">
            <v>625</v>
          </cell>
        </row>
        <row r="29">
          <cell r="A29" t="str">
            <v>-</v>
          </cell>
          <cell r="B29" t="str">
            <v>-</v>
          </cell>
          <cell r="C29" t="str">
            <v>-</v>
          </cell>
        </row>
        <row r="30">
          <cell r="A30" t="str">
            <v>Source:</v>
          </cell>
        </row>
        <row r="42">
          <cell r="A42" t="str">
            <v>[FILENAME]  [DISK NAME]  [DATE]  [INITIALS]</v>
          </cell>
        </row>
        <row r="61">
          <cell r="A61" t="str">
            <v>U.S. BUREAU OF THE CENSUS      INTERNATIONAL PROGRAMS CENTER</v>
          </cell>
        </row>
        <row r="62">
          <cell r="B62" t="str">
            <v>POPULATION ANALYSIS SPREADSHEETS (PAS)</v>
          </cell>
        </row>
        <row r="64">
          <cell r="A64" t="str">
            <v>DOCUMENTATION:   PYRAMID</v>
          </cell>
        </row>
        <row r="66">
          <cell r="A66" t="str">
            <v>**** D E S C R I P T I O N ****</v>
          </cell>
        </row>
        <row r="68">
          <cell r="A68" t="str">
            <v>This spreadsheet produces population pyramid graphs for data</v>
          </cell>
        </row>
        <row r="69">
          <cell r="A69" t="str">
            <v>by 5-year age groups.  The pyramid can be plotted by</v>
          </cell>
        </row>
        <row r="70">
          <cell r="A70" t="str">
            <v>population, by percent of the total population for each sex,</v>
          </cell>
        </row>
        <row r="71">
          <cell r="A71" t="str">
            <v>or by percent of the total population for both sexes.</v>
          </cell>
        </row>
        <row r="73">
          <cell r="A73" t="str">
            <v>PRESS PgDn FOR FURTHER INSTRUCTIONS</v>
          </cell>
        </row>
        <row r="81">
          <cell r="A81" t="str">
            <v>**** I N P U T ****</v>
          </cell>
        </row>
        <row r="83">
          <cell r="A83" t="str">
            <v>CELL</v>
          </cell>
          <cell r="B83" t="str">
            <v>ITEM</v>
          </cell>
        </row>
        <row r="84">
          <cell r="A84" t="str">
            <v>------------</v>
          </cell>
          <cell r="B84" t="str">
            <v>-</v>
          </cell>
          <cell r="C84" t="str">
            <v>-</v>
          </cell>
          <cell r="D84" t="str">
            <v>-</v>
          </cell>
          <cell r="E84" t="str">
            <v>-</v>
          </cell>
          <cell r="F84" t="str">
            <v>-</v>
          </cell>
          <cell r="G84" t="str">
            <v>-</v>
          </cell>
        </row>
        <row r="85">
          <cell r="A85" t="str">
            <v>A1</v>
          </cell>
          <cell r="B85" t="str">
            <v>Table number.  Type both "Table" and the number.</v>
          </cell>
        </row>
        <row r="86">
          <cell r="A86" t="str">
            <v>A2</v>
          </cell>
          <cell r="B86" t="str">
            <v xml:space="preserve">Country name and year (e.g. Burundi:  1975).  </v>
          </cell>
        </row>
        <row r="87">
          <cell r="B87" t="str">
            <v xml:space="preserve"> Type over "COUNTRY:  YEAR".</v>
          </cell>
        </row>
        <row r="88">
          <cell r="A88" t="str">
            <v>B9-B28</v>
          </cell>
          <cell r="B88" t="str">
            <v>* Male population by 5-year age groups.</v>
          </cell>
        </row>
        <row r="89">
          <cell r="A89" t="str">
            <v>C9-C28</v>
          </cell>
          <cell r="B89" t="str">
            <v>* Female population by 5-year age groups.</v>
          </cell>
        </row>
        <row r="91">
          <cell r="A91" t="str">
            <v>*</v>
          </cell>
          <cell r="B91" t="str">
            <v>Enter data for all 5-year age groups plus the open-ended age</v>
          </cell>
        </row>
        <row r="92">
          <cell r="B92" t="str">
            <v>group.  The open-ended age group must be in the range 65+ to</v>
          </cell>
        </row>
        <row r="93">
          <cell r="B93" t="str">
            <v>95+. For age groups after the open-ended age group, enter 0.</v>
          </cell>
        </row>
        <row r="94">
          <cell r="B94" t="str">
            <v>Labels will change automatically after calculation.</v>
          </cell>
        </row>
        <row r="96">
          <cell r="A96" t="str">
            <v>A30-F41</v>
          </cell>
          <cell r="B96" t="str">
            <v>Sources of the input data.</v>
          </cell>
        </row>
        <row r="97">
          <cell r="A97" t="str">
            <v>A42</v>
          </cell>
          <cell r="B97" t="str">
            <v xml:space="preserve">Filename, disk name, date, and initials.  Type all of these </v>
          </cell>
        </row>
        <row r="98">
          <cell r="B98" t="str">
            <v xml:space="preserve"> into the same cell.</v>
          </cell>
        </row>
        <row r="100">
          <cell r="A100" t="str">
            <v>PRESS PgDn FOR FURTHER INSTRUCTIONS</v>
          </cell>
        </row>
        <row r="101">
          <cell r="A101" t="str">
            <v>**** I N P U T (continued) ****</v>
          </cell>
        </row>
        <row r="103">
          <cell r="A103" t="str">
            <v>CELL</v>
          </cell>
          <cell r="B103" t="str">
            <v>ITEM</v>
          </cell>
        </row>
        <row r="104">
          <cell r="A104" t="str">
            <v>------------</v>
          </cell>
          <cell r="B104" t="str">
            <v>-</v>
          </cell>
          <cell r="C104" t="str">
            <v>-</v>
          </cell>
          <cell r="D104" t="str">
            <v>-</v>
          </cell>
          <cell r="E104" t="str">
            <v>-</v>
          </cell>
          <cell r="F104" t="str">
            <v>-</v>
          </cell>
          <cell r="G104" t="str">
            <v>-</v>
          </cell>
        </row>
        <row r="105">
          <cell r="A105" t="str">
            <v>**** R E S U L T S ****</v>
          </cell>
        </row>
        <row r="106">
          <cell r="A106" t="str">
            <v xml:space="preserve"> </v>
          </cell>
        </row>
        <row r="107">
          <cell r="A107" t="str">
            <v>CELL</v>
          </cell>
          <cell r="B107" t="str">
            <v>ITEM</v>
          </cell>
        </row>
        <row r="108">
          <cell r="A108" t="str">
            <v>------------</v>
          </cell>
          <cell r="B108" t="str">
            <v>-</v>
          </cell>
          <cell r="C108" t="str">
            <v>-</v>
          </cell>
          <cell r="D108" t="str">
            <v>-</v>
          </cell>
          <cell r="E108" t="str">
            <v>-</v>
          </cell>
          <cell r="F108" t="str">
            <v>-</v>
          </cell>
          <cell r="G108" t="str">
            <v>-</v>
          </cell>
        </row>
        <row r="109">
          <cell r="A109" t="str">
            <v>A1-F43</v>
          </cell>
          <cell r="B109" t="str">
            <v>Population, by age and sex.</v>
          </cell>
        </row>
        <row r="112">
          <cell r="A112" t="str">
            <v>**** G R A P H S ****</v>
          </cell>
        </row>
        <row r="114">
          <cell r="A114" t="str">
            <v>NAME</v>
          </cell>
          <cell r="B114" t="str">
            <v>ITEM</v>
          </cell>
        </row>
        <row r="115">
          <cell r="A115" t="str">
            <v>-------------</v>
          </cell>
          <cell r="B115" t="str">
            <v>-</v>
          </cell>
          <cell r="C115" t="str">
            <v>-</v>
          </cell>
          <cell r="D115" t="str">
            <v>-</v>
          </cell>
          <cell r="E115" t="str">
            <v>-</v>
          </cell>
          <cell r="F115" t="str">
            <v>-</v>
          </cell>
          <cell r="G115" t="str">
            <v>-</v>
          </cell>
        </row>
        <row r="116">
          <cell r="A116" t="str">
            <v>GRAPH1</v>
          </cell>
          <cell r="B116" t="str">
            <v>Pyramid (population by age and sex).</v>
          </cell>
        </row>
        <row r="117">
          <cell r="A117" t="str">
            <v>GRAPH2</v>
          </cell>
          <cell r="B117" t="str">
            <v>Pyramid (percent of each sex).</v>
          </cell>
        </row>
        <row r="118">
          <cell r="A118" t="str">
            <v>GRAPH3</v>
          </cell>
          <cell r="B118" t="str">
            <v>Pyramid (percent of total population).</v>
          </cell>
        </row>
        <row r="120">
          <cell r="A120" t="str">
            <v>PRESS PgDn FOR HELP SCREEN</v>
          </cell>
        </row>
        <row r="184">
          <cell r="A184" t="str">
            <v>0-4</v>
          </cell>
          <cell r="B184">
            <v>15.564337483590073</v>
          </cell>
          <cell r="C184">
            <v>14.944044267261317</v>
          </cell>
          <cell r="D184">
            <v>7.4453595975015752</v>
          </cell>
        </row>
        <row r="185">
          <cell r="A185" t="str">
            <v>5-9</v>
          </cell>
          <cell r="B185">
            <v>15.785675600616088</v>
          </cell>
          <cell r="C185">
            <v>13.125198863104645</v>
          </cell>
          <cell r="D185">
            <v>7.5512389435148597</v>
          </cell>
        </row>
        <row r="186">
          <cell r="A186" t="str">
            <v>10-14</v>
          </cell>
          <cell r="B186">
            <v>12.676992134168875</v>
          </cell>
          <cell r="C186">
            <v>9.1270477886422761</v>
          </cell>
          <cell r="D186">
            <v>6.0641684975733003</v>
          </cell>
        </row>
        <row r="187">
          <cell r="A187" t="str">
            <v>15-19</v>
          </cell>
          <cell r="B187">
            <v>7.3529229533422313</v>
          </cell>
          <cell r="C187">
            <v>6.4082047908962814</v>
          </cell>
          <cell r="D187">
            <v>3.5173456973723161</v>
          </cell>
        </row>
        <row r="188">
          <cell r="A188" t="str">
            <v>20-24</v>
          </cell>
          <cell r="B188">
            <v>7.6951897501463318</v>
          </cell>
          <cell r="C188">
            <v>8.1590690933981467</v>
          </cell>
          <cell r="D188">
            <v>3.6810725108764744</v>
          </cell>
        </row>
        <row r="189">
          <cell r="A189" t="str">
            <v>25-29</v>
          </cell>
          <cell r="B189">
            <v>8.0759437940407448</v>
          </cell>
          <cell r="C189">
            <v>9.0895144665388603</v>
          </cell>
          <cell r="D189">
            <v>3.8632100916110015</v>
          </cell>
        </row>
        <row r="190">
          <cell r="A190" t="str">
            <v>30-34</v>
          </cell>
          <cell r="B190">
            <v>7.255174092834447</v>
          </cell>
          <cell r="C190">
            <v>9.0593674883222235</v>
          </cell>
          <cell r="D190">
            <v>3.4705865328724599</v>
          </cell>
        </row>
        <row r="191">
          <cell r="A191" t="str">
            <v>35-39</v>
          </cell>
          <cell r="B191">
            <v>7.3227818990394953</v>
          </cell>
          <cell r="C191">
            <v>7.933936005518702</v>
          </cell>
          <cell r="D191">
            <v>3.5029274165962607</v>
          </cell>
        </row>
        <row r="192">
          <cell r="A192" t="str">
            <v>40-44</v>
          </cell>
          <cell r="B192">
            <v>5.8394192507670111</v>
          </cell>
          <cell r="C192">
            <v>6.467863722289513</v>
          </cell>
          <cell r="D192">
            <v>2.7933457629258056</v>
          </cell>
        </row>
        <row r="193">
          <cell r="A193" t="str">
            <v>45-49</v>
          </cell>
          <cell r="B193">
            <v>4.6776219254848996</v>
          </cell>
          <cell r="C193">
            <v>4.6615851294515256</v>
          </cell>
          <cell r="D193">
            <v>2.2375881615977198</v>
          </cell>
        </row>
        <row r="194">
          <cell r="A194" t="str">
            <v>50-54</v>
          </cell>
          <cell r="B194">
            <v>2.3282597714236566</v>
          </cell>
          <cell r="C194">
            <v>2.9852192908575113</v>
          </cell>
          <cell r="D194">
            <v>1.1137468108053072</v>
          </cell>
        </row>
        <row r="195">
          <cell r="A195" t="str">
            <v>55-59</v>
          </cell>
          <cell r="B195">
            <v>1.457522252262037</v>
          </cell>
          <cell r="C195">
            <v>2.1074475736695892</v>
          </cell>
          <cell r="D195">
            <v>0.69722063665688361</v>
          </cell>
        </row>
        <row r="196">
          <cell r="A196" t="str">
            <v>60-64</v>
          </cell>
          <cell r="B196">
            <v>1.6949696147557773</v>
          </cell>
          <cell r="C196">
            <v>2.8871914780976522</v>
          </cell>
          <cell r="D196">
            <v>0.81080600456015173</v>
          </cell>
        </row>
        <row r="197">
          <cell r="A197" t="str">
            <v>65-69</v>
          </cell>
          <cell r="B197">
            <v>1.2014872988439975</v>
          </cell>
          <cell r="C197">
            <v>1.5100561228445912</v>
          </cell>
          <cell r="D197">
            <v>0.57474370503440342</v>
          </cell>
        </row>
        <row r="198">
          <cell r="A198" t="str">
            <v>70-74</v>
          </cell>
          <cell r="B198">
            <v>0.6235954523818722</v>
          </cell>
          <cell r="C198">
            <v>0.85798567383509672</v>
          </cell>
          <cell r="D198">
            <v>0.29830324556023302</v>
          </cell>
        </row>
        <row r="199">
          <cell r="A199" t="str">
            <v>75-79</v>
          </cell>
          <cell r="B199">
            <v>0.24309653228445866</v>
          </cell>
          <cell r="C199">
            <v>0.36293352156812414</v>
          </cell>
          <cell r="D199">
            <v>0.11628770589636203</v>
          </cell>
        </row>
        <row r="200">
          <cell r="A200" t="str">
            <v>80-84</v>
          </cell>
          <cell r="B200">
            <v>0.10933877014293493</v>
          </cell>
          <cell r="C200">
            <v>0.16711185264210524</v>
          </cell>
          <cell r="D200">
            <v>5.2303315995365231E-2</v>
          </cell>
        </row>
        <row r="201">
          <cell r="A201" t="str">
            <v>85-89</v>
          </cell>
          <cell r="B201">
            <v>5.4669385071467465E-2</v>
          </cell>
          <cell r="C201">
            <v>8.3555926321052618E-2</v>
          </cell>
          <cell r="D201">
            <v>2.6151657997682615E-2</v>
          </cell>
        </row>
        <row r="202">
          <cell r="A202" t="str">
            <v>90-94</v>
          </cell>
          <cell r="B202">
            <v>2.7334692535733732E-2</v>
          </cell>
          <cell r="C202">
            <v>4.1777963160526309E-2</v>
          </cell>
          <cell r="D202">
            <v>1.3075828998841308E-2</v>
          </cell>
        </row>
        <row r="203">
          <cell r="A203" t="str">
            <v>95+</v>
          </cell>
          <cell r="B203">
            <v>1.3667346267866866E-2</v>
          </cell>
          <cell r="C203">
            <v>2.0888981580263154E-2</v>
          </cell>
          <cell r="D203">
            <v>6.5379144994206538E-3</v>
          </cell>
        </row>
      </sheetData>
      <sheetData sheetId="1"/>
      <sheetData sheetId="2"/>
      <sheetData sheetId="3"/>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opulation"/>
      <sheetName val="Pyramids"/>
      <sheetName val="Marital status"/>
      <sheetName val="Fertility"/>
      <sheetName val="Households"/>
      <sheetName val="Elected"/>
      <sheetName val="Elected_data"/>
      <sheetName val="Sheet1"/>
      <sheetName val="Government"/>
      <sheetName val="Gov Officials"/>
      <sheetName val="Enterprises"/>
      <sheetName val="Safety"/>
      <sheetName val="Crime"/>
      <sheetName val="Literacy"/>
      <sheetName val="Quals"/>
      <sheetName val="Enrolment"/>
      <sheetName val="Scholarships"/>
      <sheetName val="Teachers"/>
      <sheetName val="IMR"/>
      <sheetName val="Life Expect"/>
      <sheetName val="Sheet2"/>
      <sheetName val="Mortality"/>
      <sheetName val="Maternal"/>
      <sheetName val="Children"/>
      <sheetName val="Fam Planning"/>
      <sheetName val="Threats"/>
      <sheetName val="Migration"/>
      <sheetName val="Immigration"/>
      <sheetName val="Utilities"/>
      <sheetName val="Time"/>
      <sheetName val="Employ"/>
      <sheetName val="Industry"/>
      <sheetName val="Occupation"/>
      <sheetName val="Income"/>
      <sheetName val="Informal"/>
      <sheetName val="Employees"/>
    </sheetNames>
    <sheetDataSet>
      <sheetData sheetId="0" refreshError="1"/>
      <sheetData sheetId="1" refreshError="1">
        <row r="1">
          <cell r="A1" t="str">
            <v>Population by age group and sex, 1976 - 2001</v>
          </cell>
          <cell r="U1" t="str">
            <v>Child to woman ratio, 1986 - 2001</v>
          </cell>
        </row>
        <row r="61">
          <cell r="A61" t="str">
            <v>Percentage distribution of the population by age group for each sex, and women per 100</v>
          </cell>
        </row>
        <row r="118">
          <cell r="A118" t="str">
            <v>Percentage distribution of the population by urban and rural residence, 1981 - 2001</v>
          </cell>
        </row>
      </sheetData>
      <sheetData sheetId="2"/>
      <sheetData sheetId="3" refreshError="1">
        <row r="43">
          <cell r="A43" t="str">
            <v>Percentage distribution of women and men aged 15 years and over by age group, marital status and sex, 1996</v>
          </cell>
          <cell r="O43" t="str">
            <v>Percentage distribution of women and men aged 15 years and over by age group, marital status and sex, 2001</v>
          </cell>
        </row>
      </sheetData>
      <sheetData sheetId="4" refreshError="1">
        <row r="30">
          <cell r="A30" t="str">
            <v>Age specific fertility rates (per 1,000 women) and total fertility rate, 1991 - 2001</v>
          </cell>
        </row>
        <row r="62">
          <cell r="A62" t="str">
            <v xml:space="preserve">Crude birth rate for the Cook Islands, per 1,000 population, 1967 – 1996 </v>
          </cell>
        </row>
      </sheetData>
      <sheetData sheetId="5" refreshError="1">
        <row r="43">
          <cell r="A43" t="str">
            <v>Percentage distribution of women-headed and male-headed households by size</v>
          </cell>
        </row>
        <row r="81">
          <cell r="A81" t="str">
            <v xml:space="preserve">Percentage of households headed by women and by men by size of the household </v>
          </cell>
        </row>
      </sheetData>
      <sheetData sheetId="6" refreshError="1">
        <row r="14">
          <cell r="A14" t="str">
            <v>Percentage of elected and appointed positions occupied by women and men for two periods</v>
          </cell>
        </row>
        <row r="27">
          <cell r="A27" t="str">
            <v>Percentage distribution of elected and appointed women and men by level of position for two periods</v>
          </cell>
        </row>
      </sheetData>
      <sheetData sheetId="7" refreshError="1"/>
      <sheetData sheetId="8" refreshError="1"/>
      <sheetData sheetId="9" refreshError="1"/>
      <sheetData sheetId="10" refreshError="1">
        <row r="13">
          <cell r="A13" t="str">
            <v>Percentage distribution of senior-level officials by field and sex, 2001</v>
          </cell>
        </row>
      </sheetData>
      <sheetData sheetId="11" refreshError="1">
        <row r="15">
          <cell r="A15" t="str">
            <v>Percentage distribution of women and men managers by type of enterprise managed, 1996 - 2001</v>
          </cell>
        </row>
        <row r="25">
          <cell r="A25" t="str">
            <v>Percentage of women among managers in enterprises, 1996 - 2001</v>
          </cell>
        </row>
      </sheetData>
      <sheetData sheetId="12" refreshError="1">
        <row r="13">
          <cell r="A13" t="str">
            <v>Percentage of women in selected public order and safety occupations, 1996 - 2001</v>
          </cell>
        </row>
      </sheetData>
      <sheetData sheetId="13" refreshError="1">
        <row r="25">
          <cell r="I25" t="str">
            <v>Victims of violence, by sex, age group and type of violence inflicted, 2001</v>
          </cell>
        </row>
        <row r="27">
          <cell r="A27" t="str">
            <v>Percentage distribution of convicted women and men by type of offence, 1996 - 2001</v>
          </cell>
        </row>
      </sheetData>
      <sheetData sheetId="14" refreshError="1">
        <row r="1">
          <cell r="A1" t="str">
            <v>Percentage of the population aged 15 years and over by literacy status, sex and age group, 1991 - 2001</v>
          </cell>
        </row>
        <row r="24">
          <cell r="A24" t="str">
            <v>Illiteracy rates by sex and age group, 1991 - 2001</v>
          </cell>
        </row>
      </sheetData>
      <sheetData sheetId="15" refreshError="1">
        <row r="39">
          <cell r="A39" t="str">
            <v>Percentage distribution of the population aged 20 years and over by sex, age group and level of education completed, 2001</v>
          </cell>
        </row>
      </sheetData>
      <sheetData sheetId="16" refreshError="1">
        <row r="16">
          <cell r="A16" t="str">
            <v>Gross enrolment ratio at primary and secondary levels of education by sex, 1990 - 2001</v>
          </cell>
        </row>
        <row r="24">
          <cell r="A24" t="str">
            <v>Girls enrolled per 100 boys and percentage of girls among drop-outs by level of education, 1990 - 2001</v>
          </cell>
        </row>
      </sheetData>
      <sheetData sheetId="17" refreshError="1">
        <row r="24">
          <cell r="A24" t="str">
            <v>Percentage distribution of tertiary scholarship students by sex and field of study, 1990 - 2001</v>
          </cell>
        </row>
        <row r="47">
          <cell r="A47" t="str">
            <v>Proportion of females in field of tertiary education, 1990 - 2001</v>
          </cell>
        </row>
      </sheetData>
      <sheetData sheetId="18" refreshError="1">
        <row r="11">
          <cell r="A11" t="str">
            <v>Percentage distribution of teachers by level taught and sex, 1996 - 2001</v>
          </cell>
        </row>
        <row r="21">
          <cell r="A21" t="str">
            <v>Percentage of women among teachers by level taught, 1996 - 2001</v>
          </cell>
        </row>
      </sheetData>
      <sheetData sheetId="19" refreshError="1">
        <row r="19">
          <cell r="A19" t="str">
            <v>Mortality rates by sex for specified age groups, urban and rural areas, for selected years</v>
          </cell>
        </row>
      </sheetData>
      <sheetData sheetId="20" refreshError="1">
        <row r="1">
          <cell r="A1" t="str">
            <v>Life expectancy for resident population, for selected years</v>
          </cell>
        </row>
      </sheetData>
      <sheetData sheetId="21" refreshError="1"/>
      <sheetData sheetId="22" refreshError="1">
        <row r="1">
          <cell r="Q1" t="str">
            <v>Percentage distribution of deaths by cause, sex and age group</v>
          </cell>
          <cell r="AG1" t="str">
            <v>Percentage distribution of deaths by cause, sex and age group</v>
          </cell>
        </row>
      </sheetData>
      <sheetData sheetId="23" refreshError="1">
        <row r="13">
          <cell r="A13" t="str">
            <v>Maternal mortality ratio (per 1,000 births) by age group, 2001</v>
          </cell>
        </row>
      </sheetData>
      <sheetData sheetId="24" refreshError="1">
        <row r="19">
          <cell r="A19" t="str">
            <v xml:space="preserve">Percentage of births to women aged less than 20, 1976 – 2001 </v>
          </cell>
        </row>
      </sheetData>
      <sheetData sheetId="25" refreshError="1">
        <row r="11">
          <cell r="A11" t="str">
            <v xml:space="preserve">Prevalence of contraceptive use among women, 1991 - 2001 </v>
          </cell>
        </row>
        <row r="24">
          <cell r="K24" t="str">
            <v>Percentage distribution of women family planning users by method used, 1991 - 2001</v>
          </cell>
        </row>
      </sheetData>
      <sheetData sheetId="26" refreshError="1">
        <row r="18">
          <cell r="A18" t="str">
            <v>Percentage of males and females with selected attributes related to health risks</v>
          </cell>
        </row>
      </sheetData>
      <sheetData sheetId="27" refreshError="1"/>
      <sheetData sheetId="28" refreshError="1"/>
      <sheetData sheetId="29" refreshError="1">
        <row r="44">
          <cell r="A44" t="str">
            <v>Percentage distribution of access to utilities by gender of household head, 1996</v>
          </cell>
        </row>
      </sheetData>
      <sheetData sheetId="30" refreshError="1">
        <row r="27">
          <cell r="A27" t="str">
            <v xml:space="preserve">Average time spent by women and men in selected activities per week, Rarotonga, 1998 </v>
          </cell>
        </row>
      </sheetData>
      <sheetData sheetId="31" refreshError="1">
        <row r="43">
          <cell r="A43" t="str">
            <v>Economic activity rates for women and men by age group and area, 2001</v>
          </cell>
        </row>
        <row r="60">
          <cell r="A60" t="str">
            <v>Unemployment rate of women and men by age group and area, 2001</v>
          </cell>
        </row>
        <row r="77">
          <cell r="A77" t="str">
            <v>Not economically active rate of women and men by age group and area, 2001</v>
          </cell>
        </row>
      </sheetData>
      <sheetData sheetId="32" refreshError="1">
        <row r="21">
          <cell r="U21" t="str">
            <v>Percentage of the economically active population by branch of activity and gender, 1996</v>
          </cell>
        </row>
      </sheetData>
      <sheetData sheetId="33" refreshError="1">
        <row r="17">
          <cell r="A17" t="str">
            <v>Occupations of the economically active (percent women and men), 1991 - 2001</v>
          </cell>
        </row>
        <row r="33">
          <cell r="A33" t="str">
            <v>Sex composition of occupational groups, percent, 1991 - 2001</v>
          </cell>
        </row>
      </sheetData>
      <sheetData sheetId="34" refreshError="1">
        <row r="18">
          <cell r="A18" t="str">
            <v>Women’s average income and occupation, hours worked as a percentage of men’s, 1998 - 2001, Rarotonga only</v>
          </cell>
        </row>
      </sheetData>
      <sheetData sheetId="35" refreshError="1">
        <row r="21">
          <cell r="A21" t="str">
            <v xml:space="preserve">Percentage of economically active women and men employed in the informal sector </v>
          </cell>
        </row>
      </sheetData>
      <sheetData sheetId="36" refreshError="1">
        <row r="18">
          <cell r="A18" t="str">
            <v>Employees as a percentage of those employed and occupation, 1996 - 2001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S"/>
      <sheetName val="English"/>
      <sheetName val="French"/>
      <sheetName val="Spanish"/>
    </sheetNames>
    <sheetDataSet>
      <sheetData sheetId="0"/>
      <sheetData sheetId="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Goods"/>
      <sheetName val="CS"/>
      <sheetName val="TP"/>
      <sheetName val="TV"/>
      <sheetName val="OS"/>
      <sheetName val="S245"/>
      <sheetName val="S247"/>
      <sheetName val="S249"/>
      <sheetName val="S253"/>
      <sheetName val="S260"/>
      <sheetName val="S262"/>
      <sheetName val="S263"/>
      <sheetName val="S266"/>
      <sheetName val="S268"/>
      <sheetName val="S287"/>
      <sheetName val="S288"/>
      <sheetName val="S291"/>
      <sheetName val="S200"/>
      <sheetName val="S981"/>
      <sheetName val="S982"/>
      <sheetName val="SRC_Goods"/>
      <sheetName val="SRC_CS"/>
      <sheetName val="SRC_TP"/>
      <sheetName val="SRC_TV"/>
      <sheetName val="SRC_OS"/>
      <sheetName val="SRC_S245"/>
      <sheetName val="SRC_S247"/>
      <sheetName val="SRC_S249"/>
      <sheetName val="SRC_S253"/>
      <sheetName val="SRC_S260"/>
      <sheetName val="SRC_S262"/>
      <sheetName val="SRC_S263"/>
      <sheetName val="SRC_S266"/>
      <sheetName val="SRC_S268"/>
      <sheetName val="SRC_S287"/>
      <sheetName val="SRC_S288"/>
      <sheetName val="SRC_S291"/>
      <sheetName val="SRC_S200"/>
      <sheetName val="SRC_S981"/>
      <sheetName val="SRC_S982"/>
      <sheetName val="LDC"/>
    </sheetNames>
    <sheetDataSet>
      <sheetData sheetId="0"/>
      <sheetData sheetId="1"/>
      <sheetData sheetId="2">
        <row r="8">
          <cell r="B8" t="str">
            <v>WORLD</v>
          </cell>
        </row>
      </sheetData>
      <sheetData sheetId="3"/>
      <sheetData sheetId="4"/>
      <sheetData sheetId="5"/>
      <sheetData sheetId="6">
        <row r="8">
          <cell r="R8">
            <v>25396.354899999998</v>
          </cell>
        </row>
      </sheetData>
      <sheetData sheetId="7"/>
      <sheetData sheetId="8">
        <row r="8">
          <cell r="R8">
            <v>40089.255700000002</v>
          </cell>
        </row>
      </sheetData>
      <sheetData sheetId="9">
        <row r="8">
          <cell r="R8">
            <v>24575.909</v>
          </cell>
        </row>
      </sheetData>
      <sheetData sheetId="10">
        <row r="8">
          <cell r="R8">
            <v>52831.787199999999</v>
          </cell>
        </row>
      </sheetData>
      <sheetData sheetId="11">
        <row r="8">
          <cell r="R8">
            <v>12761.658100000001</v>
          </cell>
        </row>
      </sheetData>
      <sheetData sheetId="12"/>
      <sheetData sheetId="13">
        <row r="8">
          <cell r="R8">
            <v>60471.2624</v>
          </cell>
        </row>
      </sheetData>
      <sheetData sheetId="14">
        <row r="8">
          <cell r="R8">
            <v>244028.60399999999</v>
          </cell>
        </row>
      </sheetData>
      <sheetData sheetId="15">
        <row r="8">
          <cell r="R8">
            <v>13845.5882</v>
          </cell>
        </row>
      </sheetData>
      <sheetData sheetId="16"/>
      <sheetData sheetId="17">
        <row r="8">
          <cell r="C8">
            <v>28599.716</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art1"/>
      <sheetName val="Data1"/>
      <sheetName val="Chart2"/>
      <sheetName val="Data2"/>
      <sheetName val="Chart3"/>
      <sheetName val="Data3"/>
      <sheetName val="Chart4"/>
      <sheetName val="Data4"/>
      <sheetName val="Chart5"/>
      <sheetName val="Data5"/>
      <sheetName val="Chart6"/>
      <sheetName val="Data6"/>
      <sheetName val="Chart7"/>
      <sheetName val="Data7"/>
      <sheetName val="Chart8"/>
      <sheetName val="Data8"/>
      <sheetName val="Table 1"/>
      <sheetName val="Chart9"/>
      <sheetName val="Data9"/>
      <sheetName val="Chart10"/>
      <sheetName val="Data10"/>
      <sheetName val="Chart11"/>
      <sheetName val="Data11"/>
      <sheetName val="Chart12"/>
      <sheetName val="Data12b"/>
      <sheetName val="Data12a"/>
      <sheetName val="Parts and Access."/>
      <sheetName val="European Union"/>
      <sheetName val="EU (27)"/>
      <sheetName val="EU (28)"/>
      <sheetName val="Japan"/>
      <sheetName val="US"/>
      <sheetName val="China"/>
      <sheetName val="Germany"/>
      <sheetName val="zChart11"/>
      <sheetName val="zData11"/>
      <sheetName val="zChart12"/>
      <sheetName val="zData12"/>
      <sheetName val="Chart13"/>
      <sheetName val="Data 13_"/>
      <sheetName val="Chart 14"/>
      <sheetName val="Data 14"/>
      <sheetName val="Chart15"/>
      <sheetName val="Data 15"/>
      <sheetName val="Exchange rate"/>
      <sheetName val="Exchange rate-data"/>
      <sheetName val="Shipping rates-Chart"/>
      <sheetName val="Shipping rates-data"/>
      <sheetName val="DDS share in total service-char"/>
      <sheetName val="DDS share in total service-data"/>
      <sheetName val="Commercial Flights-chart"/>
      <sheetName val="Commercial Flights - data"/>
      <sheetName val="Appendix 1"/>
      <sheetName val="Appendix 2 "/>
      <sheetName val="Appendix 3"/>
      <sheetName val="Appendix 4"/>
      <sheetName val="Appendix 5"/>
      <sheetName val="Appendix 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
          <cell r="I6">
            <v>16.527022091135343</v>
          </cell>
          <cell r="M6">
            <v>30.033304179395572</v>
          </cell>
        </row>
        <row r="7">
          <cell r="I7">
            <v>9.158552650471929</v>
          </cell>
          <cell r="M7">
            <v>25.099662021442526</v>
          </cell>
        </row>
        <row r="8">
          <cell r="I8">
            <v>7.5940248530301941</v>
          </cell>
          <cell r="M8">
            <v>74.79362373174726</v>
          </cell>
        </row>
        <row r="9">
          <cell r="I9">
            <v>5.9408119598465081</v>
          </cell>
          <cell r="M9">
            <v>26.04919159300163</v>
          </cell>
        </row>
        <row r="10">
          <cell r="I10">
            <v>5.9407293202779972</v>
          </cell>
          <cell r="M10">
            <v>92.540712988372448</v>
          </cell>
        </row>
        <row r="11">
          <cell r="I11">
            <v>5.2448952114460052</v>
          </cell>
          <cell r="M11">
            <v>75.23198365695346</v>
          </cell>
        </row>
        <row r="12">
          <cell r="I12">
            <v>4.3104454947056556</v>
          </cell>
          <cell r="M12">
            <v>0.5839929996414045</v>
          </cell>
        </row>
        <row r="13">
          <cell r="I13">
            <v>4.1607623064542061</v>
          </cell>
          <cell r="M13">
            <v>49.465654345768257</v>
          </cell>
        </row>
        <row r="14">
          <cell r="I14">
            <v>3.56269919033861</v>
          </cell>
          <cell r="M14">
            <v>6.9211449563684955</v>
          </cell>
        </row>
        <row r="15">
          <cell r="I15">
            <v>2.900897738076476</v>
          </cell>
          <cell r="M15">
            <v>18.684251701438228</v>
          </cell>
        </row>
        <row r="16">
          <cell r="I16">
            <v>2.8856631280171401</v>
          </cell>
          <cell r="M16">
            <v>6.8229667656936321</v>
          </cell>
        </row>
        <row r="17">
          <cell r="I17">
            <v>2.6699259995068632</v>
          </cell>
          <cell r="M17">
            <v>21.482427531512798</v>
          </cell>
        </row>
        <row r="18">
          <cell r="I18">
            <v>2.1204755848558636</v>
          </cell>
          <cell r="M18">
            <v>34.491027912996536</v>
          </cell>
        </row>
        <row r="19">
          <cell r="I19">
            <v>2.0563483751355824</v>
          </cell>
          <cell r="M19">
            <v>39.381685935854193</v>
          </cell>
        </row>
        <row r="20">
          <cell r="I20">
            <v>1.5012079989667571</v>
          </cell>
          <cell r="M20">
            <v>27.395078612469398</v>
          </cell>
        </row>
        <row r="21">
          <cell r="I21">
            <v>1.4838786838340443</v>
          </cell>
          <cell r="M21">
            <v>68.550157468676744</v>
          </cell>
        </row>
        <row r="22">
          <cell r="I22">
            <v>1.4405547182365837</v>
          </cell>
          <cell r="M22">
            <v>52.128793943473063</v>
          </cell>
        </row>
        <row r="23">
          <cell r="I23">
            <v>1.4115611299684667</v>
          </cell>
          <cell r="M23">
            <v>28.82682649188315</v>
          </cell>
        </row>
        <row r="24">
          <cell r="I24">
            <v>1.4054008303940186</v>
          </cell>
          <cell r="M24">
            <v>92.263494684237941</v>
          </cell>
        </row>
        <row r="25">
          <cell r="I25">
            <v>1.230162460629874</v>
          </cell>
          <cell r="M25">
            <v>24.215898280055175</v>
          </cell>
        </row>
        <row r="26">
          <cell r="I26">
            <v>1.1738925232186697</v>
          </cell>
          <cell r="M26">
            <v>55.08584486948417</v>
          </cell>
        </row>
        <row r="27">
          <cell r="I27">
            <v>1.0028809472153311</v>
          </cell>
          <cell r="M27">
            <v>69.742228022863301</v>
          </cell>
        </row>
        <row r="28">
          <cell r="I28">
            <v>0.85178499624901627</v>
          </cell>
          <cell r="M28">
            <v>31.544185179860751</v>
          </cell>
        </row>
        <row r="29">
          <cell r="I29">
            <v>0.72320806454590947</v>
          </cell>
          <cell r="M29">
            <v>44.514342487573039</v>
          </cell>
        </row>
        <row r="30">
          <cell r="I30">
            <v>0.70960892166021261</v>
          </cell>
          <cell r="M30">
            <v>51.879385930820945</v>
          </cell>
        </row>
        <row r="31">
          <cell r="I31">
            <v>0.64053474450529702</v>
          </cell>
          <cell r="M31">
            <v>33.338303378840919</v>
          </cell>
        </row>
        <row r="32">
          <cell r="I32">
            <v>0.59806813513860013</v>
          </cell>
          <cell r="M32">
            <v>26.302927711985951</v>
          </cell>
        </row>
        <row r="33">
          <cell r="I33">
            <v>0.57399056238071411</v>
          </cell>
          <cell r="M33">
            <v>44.384286546153902</v>
          </cell>
        </row>
        <row r="34">
          <cell r="I34">
            <v>0.54629513700203314</v>
          </cell>
          <cell r="M34">
            <v>62.217979018634615</v>
          </cell>
        </row>
        <row r="35">
          <cell r="I35">
            <v>0.48419126053984324</v>
          </cell>
          <cell r="M35">
            <v>6.260342051385213</v>
          </cell>
        </row>
        <row r="36">
          <cell r="I36">
            <v>90.850475017783779</v>
          </cell>
          <cell r="M36" t="str">
            <v>-</v>
          </cell>
        </row>
        <row r="37">
          <cell r="I37">
            <v>100</v>
          </cell>
          <cell r="M37">
            <v>36.862390301607022</v>
          </cell>
        </row>
      </sheetData>
      <sheetData sheetId="5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prod non-OPEC"/>
      <sheetName val="Oil prod OPEC"/>
      <sheetName val="OPEC prices &amp; Comp IEA"/>
      <sheetName val="IEA UVs"/>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_volume"/>
      <sheetName val="Chart 1_q_value"/>
      <sheetName val="Serie pour chart"/>
      <sheetName val="Chart 3"/>
      <sheetName val="Chart 2"/>
      <sheetName val="Faster than WL"/>
      <sheetName val="Balances &amp; CR INDIV"/>
      <sheetName val="Indices&amp;charts_q_val"/>
      <sheetName val="SS_chart"/>
      <sheetName val="SouthSouth table"/>
      <sheetName val="Comm prices"/>
      <sheetName val="Chart m prices"/>
      <sheetName val="Weight fuel&amp;food in IM"/>
      <sheetName val="Chart Ann pces"/>
      <sheetName val="chart X struct"/>
      <sheetName val="data_main_table_reg"/>
      <sheetName val="Charts geo bkd regions"/>
      <sheetName val="countries_sortd_by_X_grwth"/>
      <sheetName val="Oil prod OPE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B countries"/>
      <sheetName val="work"/>
      <sheetName val="Difference with PREVIOUS RUN"/>
      <sheetName val="PREVIOUS RUN"/>
      <sheetName val="Check_EFS"/>
      <sheetName val="Check_OLDS"/>
      <sheetName val="Check_OLDF"/>
      <sheetName val="Check_OLDE"/>
      <sheetName val="OLD_S"/>
      <sheetName val="OLD_F"/>
      <sheetName val="OLD_E"/>
      <sheetName val="English"/>
      <sheetName val="French"/>
      <sheetName val="Spanish"/>
      <sheetName val="YM chgs 13-07-2010"/>
      <sheetName val="SDB"/>
    </sheetNames>
    <sheetDataSet>
      <sheetData sheetId="0"/>
      <sheetData sheetId="1"/>
      <sheetData sheetId="2"/>
      <sheetData sheetId="3"/>
      <sheetData sheetId="4"/>
      <sheetData sheetId="5"/>
      <sheetData sheetId="6"/>
      <sheetData sheetId="7"/>
      <sheetData sheetId="8"/>
      <sheetData sheetId="9"/>
      <sheetData sheetId="10"/>
      <sheetData sheetId="11">
        <row r="6">
          <cell r="E6">
            <v>1577.8240000000001</v>
          </cell>
          <cell r="L6">
            <v>1969.1839</v>
          </cell>
        </row>
        <row r="7">
          <cell r="E7">
            <v>1278.2631999999999</v>
          </cell>
          <cell r="L7">
            <v>1395.0989999999999</v>
          </cell>
        </row>
        <row r="8">
          <cell r="E8">
            <v>1268.8736000000001</v>
          </cell>
          <cell r="L8">
            <v>1066.8392900000001</v>
          </cell>
        </row>
        <row r="9">
          <cell r="E9">
            <v>769.83894700000008</v>
          </cell>
          <cell r="L9">
            <v>694.05172400000004</v>
          </cell>
        </row>
        <row r="10">
          <cell r="E10">
            <v>573.35963700000002</v>
          </cell>
          <cell r="L10">
            <v>605.70596</v>
          </cell>
        </row>
        <row r="11">
          <cell r="E11">
            <v>520.66136800000004</v>
          </cell>
          <cell r="L11">
            <v>560.09675700000003</v>
          </cell>
        </row>
        <row r="12">
          <cell r="E12">
            <v>466.38375600000001</v>
          </cell>
          <cell r="L12">
            <v>516.92679499999997</v>
          </cell>
        </row>
        <row r="13">
          <cell r="E13">
            <v>447.53481499999998</v>
          </cell>
          <cell r="L13">
            <v>483.813714</v>
          </cell>
        </row>
        <row r="14">
          <cell r="E14">
            <v>412.22279599999996</v>
          </cell>
          <cell r="L14">
            <v>442.03500000000003</v>
          </cell>
        </row>
        <row r="15">
          <cell r="L15">
            <v>116.14710599999999</v>
          </cell>
        </row>
        <row r="16">
          <cell r="E16">
            <v>405.66627500000004</v>
          </cell>
          <cell r="L16">
            <v>425.21216100000004</v>
          </cell>
        </row>
        <row r="17">
          <cell r="E17">
            <v>401.02199999999999</v>
          </cell>
          <cell r="L17">
            <v>402.28</v>
          </cell>
        </row>
        <row r="18">
          <cell r="E18">
            <v>14.827870000000001</v>
          </cell>
        </row>
        <row r="19">
          <cell r="E19">
            <v>386.19413000000003</v>
          </cell>
        </row>
        <row r="20">
          <cell r="E20">
            <v>400.13200000000001</v>
          </cell>
          <cell r="L20">
            <v>390.44320299999998</v>
          </cell>
        </row>
        <row r="21">
          <cell r="E21">
            <v>388.01859499999995</v>
          </cell>
          <cell r="L21">
            <v>327.23005999999998</v>
          </cell>
        </row>
        <row r="22">
          <cell r="E22">
            <v>351.86709200000001</v>
          </cell>
          <cell r="L22">
            <v>314.31967099999997</v>
          </cell>
        </row>
        <row r="23">
          <cell r="E23">
            <v>182.72601299999999</v>
          </cell>
        </row>
        <row r="24">
          <cell r="E24">
            <v>169.14107899999999</v>
          </cell>
          <cell r="L24">
            <v>310.79108299999996</v>
          </cell>
        </row>
        <row r="25">
          <cell r="E25">
            <v>298.30507499999999</v>
          </cell>
          <cell r="L25">
            <v>141.650004</v>
          </cell>
        </row>
        <row r="26">
          <cell r="E26">
            <v>274.60059999999999</v>
          </cell>
          <cell r="L26">
            <v>310.61762300000004</v>
          </cell>
        </row>
        <row r="27">
          <cell r="E27">
            <v>249.6995</v>
          </cell>
          <cell r="L27">
            <v>251.2364</v>
          </cell>
        </row>
        <row r="28">
          <cell r="E28">
            <v>245.63727900000001</v>
          </cell>
          <cell r="L28">
            <v>248.738</v>
          </cell>
        </row>
        <row r="29">
          <cell r="E29">
            <v>220</v>
          </cell>
          <cell r="L29">
            <v>201.64</v>
          </cell>
        </row>
        <row r="30">
          <cell r="E30">
            <v>219.95913000000002</v>
          </cell>
          <cell r="L30">
            <v>191.49110000000002</v>
          </cell>
        </row>
        <row r="31">
          <cell r="E31">
            <v>212.553867</v>
          </cell>
          <cell r="L31">
            <v>185.54175800000002</v>
          </cell>
        </row>
        <row r="32">
          <cell r="E32">
            <v>201.91499999999999</v>
          </cell>
          <cell r="L32">
            <v>182.40039000000002</v>
          </cell>
        </row>
        <row r="33">
          <cell r="E33">
            <v>198.800758</v>
          </cell>
          <cell r="L33">
            <v>175.93272399999998</v>
          </cell>
        </row>
        <row r="34">
          <cell r="E34">
            <v>195.39210399999999</v>
          </cell>
          <cell r="L34">
            <v>173.64807300000001</v>
          </cell>
        </row>
        <row r="35">
          <cell r="E35">
            <v>195.31909999999999</v>
          </cell>
          <cell r="L35">
            <v>164.73339799999999</v>
          </cell>
        </row>
        <row r="36">
          <cell r="E36">
            <v>158.31402600000001</v>
          </cell>
          <cell r="L36">
            <v>160</v>
          </cell>
        </row>
        <row r="37">
          <cell r="E37">
            <v>157.81800000000001</v>
          </cell>
          <cell r="L37">
            <v>158.75246200000001</v>
          </cell>
        </row>
        <row r="38">
          <cell r="E38">
            <v>155.75165699999999</v>
          </cell>
          <cell r="L38">
            <v>148.70955799999999</v>
          </cell>
        </row>
        <row r="39">
          <cell r="E39">
            <v>152.31345100000001</v>
          </cell>
          <cell r="L39">
            <v>131.73699999999999</v>
          </cell>
        </row>
        <row r="40">
          <cell r="E40">
            <v>132.85200599999999</v>
          </cell>
          <cell r="L40">
            <v>126.22158</v>
          </cell>
        </row>
        <row r="41">
          <cell r="E41">
            <v>131.39536799999999</v>
          </cell>
          <cell r="L41">
            <v>97.077300000000008</v>
          </cell>
        </row>
        <row r="42">
          <cell r="E42">
            <v>116.80126399999999</v>
          </cell>
          <cell r="L42">
            <v>94.04</v>
          </cell>
        </row>
        <row r="43">
          <cell r="E43">
            <v>113.98061100000001</v>
          </cell>
          <cell r="L43">
            <v>88.11960400000001</v>
          </cell>
        </row>
        <row r="44">
          <cell r="E44">
            <v>100.524</v>
          </cell>
          <cell r="L44">
            <v>84.847929000000008</v>
          </cell>
        </row>
        <row r="45">
          <cell r="E45">
            <v>97.680868000000004</v>
          </cell>
          <cell r="L45">
            <v>84.801000000000002</v>
          </cell>
        </row>
        <row r="46">
          <cell r="E46">
            <v>95.437174999999996</v>
          </cell>
          <cell r="L46">
            <v>77.251627999999997</v>
          </cell>
        </row>
        <row r="47">
          <cell r="E47">
            <v>82</v>
          </cell>
          <cell r="L47">
            <v>75.64761</v>
          </cell>
        </row>
        <row r="48">
          <cell r="E48">
            <v>81.821399999999997</v>
          </cell>
          <cell r="L48">
            <v>68.510448999999994</v>
          </cell>
        </row>
        <row r="49">
          <cell r="E49">
            <v>72.191999999999993</v>
          </cell>
          <cell r="L49">
            <v>66.557445999999999</v>
          </cell>
        </row>
        <row r="50">
          <cell r="E50">
            <v>71.028419999999997</v>
          </cell>
          <cell r="L50">
            <v>65.021000000000001</v>
          </cell>
        </row>
        <row r="51">
          <cell r="E51">
            <v>69.629990000000006</v>
          </cell>
          <cell r="L51">
            <v>63.172839999999994</v>
          </cell>
        </row>
        <row r="52">
          <cell r="E52">
            <v>68.132999999999996</v>
          </cell>
          <cell r="L52">
            <v>61.995046000000002</v>
          </cell>
        </row>
        <row r="53">
          <cell r="E53">
            <v>67.013908000000001</v>
          </cell>
          <cell r="L53">
            <v>61.209000000000003</v>
          </cell>
        </row>
        <row r="54">
          <cell r="E54">
            <v>65.786000000000001</v>
          </cell>
          <cell r="L54">
            <v>60.911000000000001</v>
          </cell>
        </row>
        <row r="55">
          <cell r="E55">
            <v>65.344971000000001</v>
          </cell>
          <cell r="L55">
            <v>60.032317000000006</v>
          </cell>
        </row>
        <row r="56">
          <cell r="E56">
            <v>62</v>
          </cell>
          <cell r="L56">
            <v>58.955750000000002</v>
          </cell>
        </row>
        <row r="57">
          <cell r="E57">
            <v>59.2166</v>
          </cell>
          <cell r="L57">
            <v>58.2286</v>
          </cell>
        </row>
        <row r="58">
          <cell r="E58">
            <v>58.393000000000001</v>
          </cell>
          <cell r="L58">
            <v>56.503</v>
          </cell>
        </row>
        <row r="59">
          <cell r="E59">
            <v>57.052586000000005</v>
          </cell>
          <cell r="L59">
            <v>52.922828000000003</v>
          </cell>
        </row>
        <row r="60">
          <cell r="E60">
            <v>53.5</v>
          </cell>
          <cell r="L60">
            <v>44.235269000000002</v>
          </cell>
        </row>
        <row r="61">
          <cell r="E61">
            <v>14119.830795000002</v>
          </cell>
          <cell r="L61">
            <v>14095.468000000001</v>
          </cell>
        </row>
        <row r="62">
          <cell r="E62">
            <v>15237</v>
          </cell>
          <cell r="L62">
            <v>15402</v>
          </cell>
        </row>
      </sheetData>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 val="Table 2"/>
      <sheetName val="Table 3"/>
      <sheetName val="Chart 1"/>
      <sheetName val="Chart 2"/>
      <sheetName val="Chart 3"/>
      <sheetName val="Chart 4"/>
      <sheetName val="Chart 5"/>
      <sheetName val="Chart 6"/>
      <sheetName val="Chart 7"/>
      <sheetName val="Chart 8a"/>
      <sheetName val="Chart 8b"/>
      <sheetName val="Chart 9"/>
      <sheetName val="Chart 10"/>
      <sheetName val="Chart 13"/>
      <sheetName val="Chart 11"/>
      <sheetName val="Chart 12"/>
      <sheetName val="Chart 14"/>
      <sheetName val="Chart 15"/>
      <sheetName val="Chart 16"/>
      <sheetName val="Chart 17"/>
      <sheetName val="Chart 18"/>
      <sheetName val="Appendix Table 1"/>
      <sheetName val="Appendix Table 2"/>
      <sheetName val="Appendix Table 3"/>
      <sheetName val="Appendix Table 4"/>
      <sheetName val="Appendix Table 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v>3576.76</v>
          </cell>
          <cell r="I6">
            <v>3359.32</v>
          </cell>
        </row>
        <row r="7">
          <cell r="D7">
            <v>2065.1799999999998</v>
          </cell>
          <cell r="I7">
            <v>2587.23</v>
          </cell>
        </row>
        <row r="8">
          <cell r="D8">
            <v>1682.89</v>
          </cell>
          <cell r="I8">
            <v>1424.54</v>
          </cell>
        </row>
        <row r="9">
          <cell r="D9">
            <v>921.35599999999999</v>
          </cell>
          <cell r="I9">
            <v>815.97299999999996</v>
          </cell>
        </row>
        <row r="10">
          <cell r="D10">
            <v>707.02800000000002</v>
          </cell>
          <cell r="I10">
            <v>811.63300000000004</v>
          </cell>
        </row>
        <row r="11">
          <cell r="D11">
            <v>683.60900000000004</v>
          </cell>
          <cell r="I11">
            <v>750.23</v>
          </cell>
        </row>
        <row r="12">
          <cell r="D12">
            <v>674.447</v>
          </cell>
          <cell r="I12">
            <v>742.60799999999995</v>
          </cell>
        </row>
        <row r="13">
          <cell r="D13">
            <v>645.53700000000003</v>
          </cell>
          <cell r="I13">
            <v>704.14099999999996</v>
          </cell>
        </row>
        <row r="14">
          <cell r="D14">
            <v>33.828600000000002</v>
          </cell>
          <cell r="I14">
            <v>184.19</v>
          </cell>
        </row>
        <row r="15">
          <cell r="D15">
            <v>611.70799999999997</v>
          </cell>
        </row>
        <row r="16">
          <cell r="D16">
            <v>640.24699999999996</v>
          </cell>
          <cell r="I16">
            <v>701.596</v>
          </cell>
        </row>
        <row r="17">
          <cell r="D17">
            <v>617.1</v>
          </cell>
          <cell r="I17">
            <v>643.97400000000005</v>
          </cell>
        </row>
        <row r="18">
          <cell r="D18">
            <v>603.31299999999999</v>
          </cell>
          <cell r="I18">
            <v>631.76700000000005</v>
          </cell>
        </row>
        <row r="19">
          <cell r="D19">
            <v>567.98199999999997</v>
          </cell>
          <cell r="I19">
            <v>615.19399999999996</v>
          </cell>
        </row>
        <row r="20">
          <cell r="D20">
            <v>535.745</v>
          </cell>
          <cell r="I20">
            <v>573.29399999999998</v>
          </cell>
        </row>
        <row r="21">
          <cell r="D21">
            <v>512.84</v>
          </cell>
          <cell r="I21">
            <v>538.75300000000004</v>
          </cell>
        </row>
        <row r="22">
          <cell r="D22">
            <v>505.65800000000002</v>
          </cell>
          <cell r="I22">
            <v>512.66099999999994</v>
          </cell>
        </row>
        <row r="23">
          <cell r="D23">
            <v>214.8</v>
          </cell>
        </row>
        <row r="24">
          <cell r="D24">
            <v>290.858</v>
          </cell>
        </row>
        <row r="25">
          <cell r="D25">
            <v>474.36900000000003</v>
          </cell>
          <cell r="I25">
            <v>471.91199999999998</v>
          </cell>
        </row>
        <row r="26">
          <cell r="D26">
            <v>446.64800000000002</v>
          </cell>
          <cell r="I26">
            <v>458.68599999999998</v>
          </cell>
        </row>
        <row r="27">
          <cell r="I27">
            <v>167.828</v>
          </cell>
        </row>
        <row r="28">
          <cell r="D28">
            <v>442.6</v>
          </cell>
          <cell r="I28">
            <v>401.113</v>
          </cell>
        </row>
        <row r="29">
          <cell r="D29">
            <v>424.23399999999998</v>
          </cell>
          <cell r="I29">
            <v>379.31400000000002</v>
          </cell>
        </row>
        <row r="30">
          <cell r="D30">
            <v>417.17</v>
          </cell>
          <cell r="I30">
            <v>379.02699999999999</v>
          </cell>
        </row>
        <row r="31">
          <cell r="D31">
            <v>403.24099999999999</v>
          </cell>
          <cell r="I31">
            <v>369.42399999999998</v>
          </cell>
        </row>
        <row r="32">
          <cell r="D32">
            <v>380.06400000000002</v>
          </cell>
          <cell r="I32">
            <v>344.02</v>
          </cell>
        </row>
        <row r="33">
          <cell r="D33">
            <v>341.39</v>
          </cell>
          <cell r="I33">
            <v>306.81</v>
          </cell>
        </row>
        <row r="34">
          <cell r="D34">
            <v>337.04599999999999</v>
          </cell>
          <cell r="I34">
            <v>300.35500000000002</v>
          </cell>
        </row>
        <row r="35">
          <cell r="D35">
            <v>330.42599999999999</v>
          </cell>
          <cell r="I35">
            <v>296.36900000000003</v>
          </cell>
        </row>
        <row r="36">
          <cell r="D36">
            <v>305.35000000000002</v>
          </cell>
          <cell r="I36">
            <v>294.536</v>
          </cell>
        </row>
        <row r="37">
          <cell r="D37">
            <v>300.529</v>
          </cell>
          <cell r="I37">
            <v>277.95400000000001</v>
          </cell>
        </row>
        <row r="38">
          <cell r="D38">
            <v>264.70600000000002</v>
          </cell>
          <cell r="I38">
            <v>233.65899999999999</v>
          </cell>
        </row>
        <row r="39">
          <cell r="D39">
            <v>262.714</v>
          </cell>
          <cell r="I39">
            <v>232.446</v>
          </cell>
        </row>
        <row r="40">
          <cell r="D40">
            <v>261.85500000000002</v>
          </cell>
          <cell r="I40">
            <v>232.02799999999999</v>
          </cell>
        </row>
        <row r="41">
          <cell r="D41">
            <v>20332.034</v>
          </cell>
          <cell r="I41">
            <v>20390.566999999999</v>
          </cell>
        </row>
        <row r="42">
          <cell r="D42">
            <v>24430.799999999999</v>
          </cell>
          <cell r="I42">
            <v>24747</v>
          </cell>
        </row>
      </sheetData>
      <sheetData sheetId="24"/>
      <sheetData sheetId="25"/>
      <sheetData sheetId="26"/>
      <sheetData sheetId="2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2"/>
      <sheetName val="Chart 1"/>
      <sheetName val="Chart 2"/>
      <sheetName val="Chart 3"/>
      <sheetName val="Chart 4"/>
      <sheetName val="Chart 7"/>
      <sheetName val="Chart 6"/>
      <sheetName val="Chart 11"/>
      <sheetName val="Chart 12"/>
      <sheetName val="Chart 16"/>
      <sheetName val="Chart15oct24"/>
      <sheetName val="Chart16oct24"/>
      <sheetName val="Appendix Table 1"/>
      <sheetName val="Appendix Table 2"/>
      <sheetName val="Appendix Table 3"/>
    </sheetNames>
    <sheetDataSet>
      <sheetData sheetId="0"/>
      <sheetData sheetId="1"/>
      <sheetData sheetId="2"/>
      <sheetData sheetId="3"/>
      <sheetData sheetId="4"/>
      <sheetData sheetId="5">
        <row r="3">
          <cell r="N3" t="str">
            <v>2024/2023 (Jan.-Jun.)</v>
          </cell>
        </row>
      </sheetData>
      <sheetData sheetId="6"/>
      <sheetData sheetId="7"/>
      <sheetData sheetId="8"/>
      <sheetData sheetId="9"/>
      <sheetData sheetId="10"/>
      <sheetData sheetId="11"/>
      <sheetData sheetId="12"/>
      <sheetData sheetId="13">
        <row r="6">
          <cell r="D6">
            <v>3576.76</v>
          </cell>
          <cell r="I6">
            <v>3359.32</v>
          </cell>
        </row>
        <row r="7">
          <cell r="D7">
            <v>2065.1799999999998</v>
          </cell>
          <cell r="I7">
            <v>2587.23</v>
          </cell>
        </row>
        <row r="8">
          <cell r="D8">
            <v>1682.89</v>
          </cell>
          <cell r="I8">
            <v>1424.54</v>
          </cell>
        </row>
        <row r="9">
          <cell r="D9">
            <v>921.35599999999999</v>
          </cell>
          <cell r="I9">
            <v>815.97299999999996</v>
          </cell>
        </row>
        <row r="10">
          <cell r="D10">
            <v>707.02800000000002</v>
          </cell>
          <cell r="I10">
            <v>811.63300000000004</v>
          </cell>
        </row>
        <row r="11">
          <cell r="D11">
            <v>683.60900000000004</v>
          </cell>
          <cell r="I11">
            <v>750.23</v>
          </cell>
        </row>
        <row r="12">
          <cell r="D12">
            <v>674.447</v>
          </cell>
          <cell r="I12">
            <v>742.60799999999995</v>
          </cell>
        </row>
        <row r="13">
          <cell r="D13">
            <v>645.53700000000003</v>
          </cell>
          <cell r="I13">
            <v>704.14099999999996</v>
          </cell>
        </row>
        <row r="14">
          <cell r="D14">
            <v>33.828600000000002</v>
          </cell>
          <cell r="I14">
            <v>184.19</v>
          </cell>
        </row>
        <row r="15">
          <cell r="D15">
            <v>611.70799999999997</v>
          </cell>
        </row>
        <row r="16">
          <cell r="D16">
            <v>640.24699999999996</v>
          </cell>
          <cell r="I16">
            <v>701.596</v>
          </cell>
        </row>
        <row r="17">
          <cell r="D17">
            <v>617.1</v>
          </cell>
          <cell r="I17">
            <v>643.97400000000005</v>
          </cell>
        </row>
        <row r="18">
          <cell r="D18">
            <v>603.31299999999999</v>
          </cell>
          <cell r="I18">
            <v>631.76700000000005</v>
          </cell>
        </row>
        <row r="19">
          <cell r="D19">
            <v>567.98199999999997</v>
          </cell>
          <cell r="I19">
            <v>615.19399999999996</v>
          </cell>
        </row>
        <row r="20">
          <cell r="D20">
            <v>535.745</v>
          </cell>
          <cell r="I20">
            <v>573.29399999999998</v>
          </cell>
        </row>
        <row r="21">
          <cell r="D21">
            <v>512.84</v>
          </cell>
          <cell r="I21">
            <v>538.75300000000004</v>
          </cell>
        </row>
        <row r="22">
          <cell r="D22">
            <v>505.65800000000002</v>
          </cell>
          <cell r="I22">
            <v>512.66099999999994</v>
          </cell>
        </row>
        <row r="23">
          <cell r="D23">
            <v>214.8</v>
          </cell>
        </row>
        <row r="24">
          <cell r="D24">
            <v>290.858</v>
          </cell>
        </row>
        <row r="25">
          <cell r="D25">
            <v>474.36900000000003</v>
          </cell>
          <cell r="I25">
            <v>471.91199999999998</v>
          </cell>
        </row>
        <row r="26">
          <cell r="D26">
            <v>446.64800000000002</v>
          </cell>
          <cell r="I26">
            <v>458.68599999999998</v>
          </cell>
        </row>
        <row r="27">
          <cell r="I27">
            <v>167.828</v>
          </cell>
        </row>
        <row r="28">
          <cell r="D28">
            <v>442.6</v>
          </cell>
          <cell r="I28">
            <v>401.113</v>
          </cell>
        </row>
        <row r="29">
          <cell r="D29">
            <v>424.23399999999998</v>
          </cell>
          <cell r="I29">
            <v>379.31400000000002</v>
          </cell>
        </row>
        <row r="30">
          <cell r="D30">
            <v>417.17</v>
          </cell>
          <cell r="I30">
            <v>379.02699999999999</v>
          </cell>
        </row>
        <row r="31">
          <cell r="D31">
            <v>403.24099999999999</v>
          </cell>
          <cell r="I31">
            <v>369.42399999999998</v>
          </cell>
        </row>
        <row r="32">
          <cell r="D32">
            <v>380.06400000000002</v>
          </cell>
          <cell r="I32">
            <v>344.02</v>
          </cell>
        </row>
        <row r="33">
          <cell r="D33">
            <v>341.39</v>
          </cell>
          <cell r="I33">
            <v>306.81</v>
          </cell>
        </row>
        <row r="34">
          <cell r="D34">
            <v>337.04599999999999</v>
          </cell>
          <cell r="I34">
            <v>300.35500000000002</v>
          </cell>
        </row>
        <row r="35">
          <cell r="D35">
            <v>330.42599999999999</v>
          </cell>
          <cell r="I35">
            <v>296.36900000000003</v>
          </cell>
        </row>
        <row r="36">
          <cell r="D36">
            <v>305.35000000000002</v>
          </cell>
          <cell r="I36">
            <v>294.536</v>
          </cell>
        </row>
        <row r="37">
          <cell r="D37">
            <v>300.529</v>
          </cell>
          <cell r="I37">
            <v>277.95400000000001</v>
          </cell>
        </row>
        <row r="38">
          <cell r="D38">
            <v>264.70600000000002</v>
          </cell>
          <cell r="I38">
            <v>233.65899999999999</v>
          </cell>
        </row>
        <row r="39">
          <cell r="D39">
            <v>262.714</v>
          </cell>
          <cell r="I39">
            <v>232.446</v>
          </cell>
        </row>
        <row r="40">
          <cell r="D40">
            <v>261.85500000000002</v>
          </cell>
          <cell r="I40">
            <v>232.02799999999999</v>
          </cell>
        </row>
        <row r="41">
          <cell r="D41">
            <v>20332.034</v>
          </cell>
          <cell r="I41">
            <v>20390.566999999999</v>
          </cell>
        </row>
        <row r="42">
          <cell r="D42">
            <v>24430.799999999999</v>
          </cell>
          <cell r="I42">
            <v>24747</v>
          </cell>
        </row>
      </sheetData>
      <sheetData sheetId="14"/>
      <sheetData sheetId="1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2"/>
      <sheetName val="Chart 2"/>
      <sheetName val="Chart 3"/>
      <sheetName val="Chart 4"/>
      <sheetName val="Chart 7"/>
      <sheetName val="Chart 6"/>
      <sheetName val="Chart 11"/>
      <sheetName val="Chart 12"/>
      <sheetName val="Chart 16"/>
      <sheetName val="Chart15oct24"/>
      <sheetName val="Chart16oct24"/>
      <sheetName val="Appendix Table 1"/>
      <sheetName val="Appendix Table 2"/>
      <sheetName val="Appendix Table 3"/>
      <sheetName val="Chart 1"/>
      <sheetName val="Sheet1"/>
    </sheetNames>
    <sheetDataSet>
      <sheetData sheetId="0"/>
      <sheetData sheetId="1"/>
      <sheetData sheetId="2"/>
      <sheetData sheetId="3"/>
      <sheetData sheetId="4"/>
      <sheetData sheetId="5"/>
      <sheetData sheetId="6">
        <row r="4">
          <cell r="N4" t="str">
            <v>Transport</v>
          </cell>
        </row>
      </sheetData>
      <sheetData sheetId="7"/>
      <sheetData sheetId="8"/>
      <sheetData sheetId="9"/>
      <sheetData sheetId="10"/>
      <sheetData sheetId="11"/>
      <sheetData sheetId="12">
        <row r="6">
          <cell r="D6">
            <v>3576.76</v>
          </cell>
          <cell r="I6">
            <v>3359.32</v>
          </cell>
        </row>
        <row r="7">
          <cell r="D7">
            <v>2065.1799999999998</v>
          </cell>
          <cell r="I7">
            <v>2587.23</v>
          </cell>
        </row>
        <row r="8">
          <cell r="D8">
            <v>1682.89</v>
          </cell>
          <cell r="I8">
            <v>1424.54</v>
          </cell>
        </row>
        <row r="9">
          <cell r="D9">
            <v>921.35599999999999</v>
          </cell>
          <cell r="I9">
            <v>815.97299999999996</v>
          </cell>
        </row>
        <row r="10">
          <cell r="D10">
            <v>707.02800000000002</v>
          </cell>
          <cell r="I10">
            <v>811.63300000000004</v>
          </cell>
        </row>
        <row r="11">
          <cell r="D11">
            <v>683.60900000000004</v>
          </cell>
          <cell r="I11">
            <v>750.23</v>
          </cell>
        </row>
        <row r="12">
          <cell r="D12">
            <v>674.447</v>
          </cell>
          <cell r="I12">
            <v>742.60799999999995</v>
          </cell>
        </row>
        <row r="13">
          <cell r="D13">
            <v>645.53700000000003</v>
          </cell>
          <cell r="I13">
            <v>704.14099999999996</v>
          </cell>
        </row>
        <row r="14">
          <cell r="D14">
            <v>33.828600000000002</v>
          </cell>
          <cell r="I14">
            <v>184.19</v>
          </cell>
        </row>
        <row r="15">
          <cell r="D15">
            <v>611.70799999999997</v>
          </cell>
        </row>
        <row r="16">
          <cell r="D16">
            <v>640.24699999999996</v>
          </cell>
          <cell r="I16">
            <v>701.596</v>
          </cell>
        </row>
        <row r="17">
          <cell r="D17">
            <v>617.1</v>
          </cell>
          <cell r="I17">
            <v>643.97400000000005</v>
          </cell>
        </row>
        <row r="18">
          <cell r="D18">
            <v>603.31299999999999</v>
          </cell>
          <cell r="I18">
            <v>631.76700000000005</v>
          </cell>
        </row>
        <row r="19">
          <cell r="D19">
            <v>567.98199999999997</v>
          </cell>
          <cell r="I19">
            <v>615.19399999999996</v>
          </cell>
        </row>
        <row r="20">
          <cell r="D20">
            <v>535.745</v>
          </cell>
          <cell r="I20">
            <v>573.29399999999998</v>
          </cell>
        </row>
        <row r="21">
          <cell r="D21">
            <v>512.84</v>
          </cell>
          <cell r="I21">
            <v>538.75300000000004</v>
          </cell>
        </row>
        <row r="22">
          <cell r="D22">
            <v>505.65800000000002</v>
          </cell>
          <cell r="I22">
            <v>512.66099999999994</v>
          </cell>
        </row>
        <row r="23">
          <cell r="D23">
            <v>214.8</v>
          </cell>
        </row>
        <row r="24">
          <cell r="D24">
            <v>290.858</v>
          </cell>
        </row>
        <row r="25">
          <cell r="D25">
            <v>474.36900000000003</v>
          </cell>
          <cell r="I25">
            <v>471.91199999999998</v>
          </cell>
        </row>
        <row r="26">
          <cell r="D26">
            <v>446.64800000000002</v>
          </cell>
          <cell r="I26">
            <v>458.68599999999998</v>
          </cell>
        </row>
        <row r="27">
          <cell r="I27">
            <v>167.828</v>
          </cell>
        </row>
        <row r="28">
          <cell r="D28">
            <v>442.6</v>
          </cell>
          <cell r="I28">
            <v>401.113</v>
          </cell>
        </row>
        <row r="29">
          <cell r="D29">
            <v>424.23399999999998</v>
          </cell>
          <cell r="I29">
            <v>379.31400000000002</v>
          </cell>
        </row>
        <row r="30">
          <cell r="D30">
            <v>417.17</v>
          </cell>
          <cell r="I30">
            <v>379.02699999999999</v>
          </cell>
        </row>
        <row r="31">
          <cell r="D31">
            <v>403.24099999999999</v>
          </cell>
          <cell r="I31">
            <v>369.42399999999998</v>
          </cell>
        </row>
        <row r="32">
          <cell r="D32">
            <v>380.06400000000002</v>
          </cell>
          <cell r="I32">
            <v>344.02</v>
          </cell>
        </row>
        <row r="33">
          <cell r="D33">
            <v>341.39</v>
          </cell>
          <cell r="I33">
            <v>306.81</v>
          </cell>
        </row>
        <row r="34">
          <cell r="D34">
            <v>337.04599999999999</v>
          </cell>
          <cell r="I34">
            <v>300.35500000000002</v>
          </cell>
        </row>
        <row r="35">
          <cell r="D35">
            <v>330.42599999999999</v>
          </cell>
          <cell r="I35">
            <v>296.36900000000003</v>
          </cell>
        </row>
        <row r="36">
          <cell r="D36">
            <v>305.35000000000002</v>
          </cell>
          <cell r="I36">
            <v>294.536</v>
          </cell>
        </row>
        <row r="37">
          <cell r="D37">
            <v>300.529</v>
          </cell>
          <cell r="I37">
            <v>277.95400000000001</v>
          </cell>
        </row>
        <row r="38">
          <cell r="D38">
            <v>264.70600000000002</v>
          </cell>
          <cell r="I38">
            <v>233.65899999999999</v>
          </cell>
        </row>
        <row r="39">
          <cell r="D39">
            <v>262.714</v>
          </cell>
          <cell r="I39">
            <v>232.446</v>
          </cell>
        </row>
        <row r="40">
          <cell r="D40">
            <v>261.85500000000002</v>
          </cell>
          <cell r="I40">
            <v>232.02799999999999</v>
          </cell>
        </row>
        <row r="41">
          <cell r="D41">
            <v>20332.034</v>
          </cell>
          <cell r="I41">
            <v>20390.566999999999</v>
          </cell>
        </row>
        <row r="42">
          <cell r="D42">
            <v>24430.799999999999</v>
          </cell>
          <cell r="I42">
            <v>24747</v>
          </cell>
        </row>
      </sheetData>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1EE7D-04D9-4E5C-84A9-39B1A83D20B1}">
  <dimension ref="A1:Q39"/>
  <sheetViews>
    <sheetView showGridLines="0" tabSelected="1" workbookViewId="0"/>
  </sheetViews>
  <sheetFormatPr defaultRowHeight="15" x14ac:dyDescent="0.25"/>
  <cols>
    <col min="1" max="1" width="120.85546875" customWidth="1"/>
  </cols>
  <sheetData>
    <row r="1" spans="1:17" ht="18.75" x14ac:dyDescent="0.3">
      <c r="A1" s="282" t="s">
        <v>1214</v>
      </c>
    </row>
    <row r="3" spans="1:17" x14ac:dyDescent="0.25">
      <c r="A3" s="288" t="str">
        <f>HYPERLINK("#'Table 1'!A1","Table 1: Merchandise trade volume and GDP growth, 2022-2027")</f>
        <v>Table 1: Merchandise trade volume and GDP growth, 2022-2027</v>
      </c>
      <c r="B3" s="15"/>
      <c r="C3" s="15"/>
      <c r="D3" s="15"/>
      <c r="E3" s="15"/>
      <c r="F3" s="15"/>
      <c r="G3" s="15"/>
      <c r="H3" s="15"/>
      <c r="I3" s="15"/>
      <c r="J3" s="15"/>
      <c r="K3" s="15"/>
      <c r="L3" s="15"/>
      <c r="M3" s="15"/>
      <c r="N3" s="15"/>
      <c r="O3" s="15"/>
      <c r="P3" s="15"/>
      <c r="Q3" s="15"/>
    </row>
    <row r="4" spans="1:17" x14ac:dyDescent="0.25">
      <c r="A4" s="288" t="str">
        <f>HYPERLINK("#'Table 2'!A1","Table 2: Commercial services trade volume growth, 2023-2027")</f>
        <v>Table 2: Commercial services trade volume growth, 2023-2027</v>
      </c>
      <c r="B4" s="15"/>
      <c r="C4" s="15"/>
      <c r="D4" s="15"/>
      <c r="E4" s="15"/>
      <c r="F4" s="15"/>
      <c r="G4" s="15"/>
      <c r="H4" s="15"/>
      <c r="I4" s="15"/>
      <c r="J4" s="15"/>
      <c r="K4" s="15"/>
      <c r="L4" s="15"/>
      <c r="M4" s="15"/>
      <c r="N4" s="15"/>
      <c r="O4" s="15"/>
      <c r="P4" s="15"/>
      <c r="Q4" s="15"/>
    </row>
    <row r="5" spans="1:17" x14ac:dyDescent="0.25">
      <c r="A5" s="289" t="str">
        <f>HYPERLINK("#'Chart 1'!A1","Chart 1: World merchandise trade volume growth, 2019-2027")</f>
        <v>Chart 1: World merchandise trade volume growth, 2019-2027</v>
      </c>
      <c r="B5" s="15"/>
      <c r="C5" s="15"/>
      <c r="D5" s="15"/>
      <c r="E5" s="15"/>
      <c r="F5" s="15"/>
      <c r="G5" s="15"/>
      <c r="H5" s="15"/>
      <c r="I5" s="15"/>
      <c r="J5" s="15"/>
      <c r="K5" s="15"/>
      <c r="L5" s="15"/>
      <c r="M5" s="15"/>
      <c r="N5" s="15"/>
      <c r="O5" s="15"/>
      <c r="P5" s="15"/>
      <c r="Q5" s="15"/>
    </row>
    <row r="6" spans="1:17" x14ac:dyDescent="0.25">
      <c r="A6" s="289" t="str">
        <f>HYPERLINK("#'Chart 2'!A1","Chart 2: Merchandise export and import volume indices by region, 2023Q1-2026Q2")</f>
        <v>Chart 2: Merchandise export and import volume indices by region, 2023Q1-2026Q2</v>
      </c>
      <c r="B6" s="15"/>
      <c r="C6" s="15"/>
      <c r="D6" s="15"/>
      <c r="E6" s="15"/>
      <c r="F6" s="15"/>
      <c r="G6" s="15"/>
      <c r="H6" s="15"/>
      <c r="I6" s="15"/>
      <c r="J6" s="15"/>
      <c r="K6" s="15"/>
      <c r="L6" s="15"/>
      <c r="M6" s="15"/>
      <c r="N6" s="15"/>
      <c r="O6" s="15"/>
      <c r="P6" s="15"/>
      <c r="Q6" s="15"/>
    </row>
    <row r="7" spans="1:17" x14ac:dyDescent="0.25">
      <c r="A7" s="289" t="str">
        <f>HYPERLINK("#'Chart 3'!A1","Chart 3: Commercial services trade volume adjusted forecast, 2015-2027")</f>
        <v>Chart 3: Commercial services trade volume adjusted forecast, 2015-2027</v>
      </c>
      <c r="B7" s="15"/>
      <c r="C7" s="15"/>
      <c r="D7" s="15"/>
      <c r="E7" s="15"/>
      <c r="F7" s="15"/>
      <c r="G7" s="15"/>
      <c r="H7" s="15"/>
      <c r="I7" s="15"/>
      <c r="J7" s="15"/>
      <c r="K7" s="15"/>
      <c r="L7" s="15"/>
      <c r="M7" s="15"/>
      <c r="N7" s="15"/>
      <c r="O7" s="15"/>
      <c r="P7" s="15"/>
      <c r="Q7" s="15"/>
    </row>
    <row r="8" spans="1:17" x14ac:dyDescent="0.25">
      <c r="A8" s="289" t="str">
        <f>HYPERLINK("#'Chart 4'!A1","Chart 4: Crack spread, three-month rolling average")</f>
        <v>Chart 4: Crack spread, three-month rolling average</v>
      </c>
      <c r="B8" s="15"/>
      <c r="C8" s="15"/>
      <c r="D8" s="15"/>
      <c r="E8" s="15"/>
      <c r="F8" s="15"/>
      <c r="G8" s="15"/>
      <c r="H8" s="15"/>
      <c r="I8" s="15"/>
      <c r="J8" s="15"/>
      <c r="K8" s="15"/>
      <c r="L8" s="15"/>
      <c r="M8" s="15"/>
      <c r="N8" s="15"/>
      <c r="O8" s="15"/>
      <c r="P8" s="15"/>
      <c r="Q8" s="15"/>
    </row>
    <row r="9" spans="1:17" x14ac:dyDescent="0.25">
      <c r="A9" s="289" t="str">
        <f>HYPERLINK("#'Chart 5'!A1","Chart 5: Contributions to US GDP growth from software, data centres and IT equipment")</f>
        <v>Chart 5: Contributions to US GDP growth from software, data centres and IT equipment</v>
      </c>
      <c r="B9" s="15"/>
      <c r="C9" s="15"/>
      <c r="D9" s="15"/>
      <c r="E9" s="15"/>
      <c r="F9" s="15"/>
      <c r="G9" s="15"/>
      <c r="H9" s="15"/>
      <c r="I9" s="15"/>
      <c r="J9" s="15"/>
      <c r="K9" s="15"/>
      <c r="L9" s="15"/>
      <c r="M9" s="15"/>
      <c r="N9" s="15"/>
      <c r="O9" s="15"/>
      <c r="P9" s="15"/>
      <c r="Q9" s="15"/>
    </row>
    <row r="10" spans="1:17" x14ac:dyDescent="0.25">
      <c r="A10" s="289" t="str">
        <f>HYPERLINK("#'Chart 6'!A1","Chart 6: Share of index market capitalization of the six largest sectors in the S&amp;P 500")</f>
        <v>Chart 6: Share of index market capitalization of the six largest sectors in the S&amp;P 500</v>
      </c>
      <c r="B10" s="15"/>
      <c r="C10" s="15"/>
      <c r="D10" s="15"/>
      <c r="E10" s="15"/>
      <c r="F10" s="15"/>
      <c r="G10" s="15"/>
      <c r="H10" s="15"/>
      <c r="I10" s="15"/>
      <c r="J10" s="15"/>
      <c r="K10" s="15"/>
      <c r="L10" s="15"/>
      <c r="M10" s="15"/>
      <c r="N10" s="15"/>
      <c r="O10" s="15"/>
      <c r="P10" s="15"/>
      <c r="Q10" s="15"/>
    </row>
    <row r="11" spans="1:17" x14ac:dyDescent="0.25">
      <c r="A11" s="289" t="s">
        <v>673</v>
      </c>
      <c r="B11" s="15"/>
      <c r="C11" s="15"/>
      <c r="D11" s="15"/>
      <c r="E11" s="15"/>
      <c r="F11" s="15"/>
      <c r="G11" s="15"/>
      <c r="H11" s="15"/>
      <c r="I11" s="15"/>
      <c r="J11" s="15"/>
      <c r="K11" s="15"/>
      <c r="L11" s="15"/>
      <c r="M11" s="15"/>
      <c r="N11" s="15"/>
      <c r="O11" s="15"/>
      <c r="P11" s="15"/>
      <c r="Q11" s="15"/>
    </row>
    <row r="12" spans="1:17" x14ac:dyDescent="0.25">
      <c r="A12" s="289" t="str">
        <f>HYPERLINK("#'Chart 8'!A1","Chart 8: New export orders in manufacturing from purchasing managers indices (PMIs)")</f>
        <v>Chart 8: New export orders in manufacturing from purchasing managers indices (PMIs)</v>
      </c>
      <c r="B12" s="15"/>
      <c r="C12" s="15"/>
      <c r="D12" s="15"/>
      <c r="E12" s="15"/>
      <c r="F12" s="15"/>
      <c r="G12" s="15"/>
      <c r="H12" s="15"/>
      <c r="I12" s="15"/>
      <c r="J12" s="15"/>
      <c r="K12" s="15"/>
      <c r="L12" s="15"/>
      <c r="M12" s="15"/>
      <c r="N12" s="15"/>
      <c r="O12" s="15"/>
      <c r="P12" s="15"/>
      <c r="Q12" s="15"/>
    </row>
    <row r="13" spans="1:17" x14ac:dyDescent="0.25">
      <c r="A13" s="289" t="str">
        <f>HYPERLINK("#'Chart 9'!A1","Chart 9: New export orders in service from purchasing managers indices (PMIs)")</f>
        <v>Chart 9: New export orders in service from purchasing managers indices (PMIs)</v>
      </c>
      <c r="B13" s="15"/>
      <c r="C13" s="15"/>
      <c r="D13" s="15"/>
      <c r="E13" s="15"/>
      <c r="F13" s="15"/>
      <c r="G13" s="15"/>
      <c r="H13" s="15"/>
      <c r="I13" s="15"/>
      <c r="J13" s="15"/>
      <c r="K13" s="15"/>
      <c r="L13" s="15"/>
      <c r="M13" s="15"/>
      <c r="N13" s="15"/>
      <c r="O13" s="15"/>
      <c r="P13" s="15"/>
      <c r="Q13" s="15"/>
    </row>
    <row r="14" spans="1:17" x14ac:dyDescent="0.25">
      <c r="A14" s="289" t="str">
        <f>HYPERLINK("#'Chart 10'!A1","Chart 10: New orders in technology sector from purchasing managers indices (PMIs)")</f>
        <v>Chart 10: New orders in technology sector from purchasing managers indices (PMIs)</v>
      </c>
      <c r="B14" s="15"/>
      <c r="C14" s="15"/>
      <c r="D14" s="15"/>
      <c r="E14" s="15"/>
      <c r="F14" s="15"/>
      <c r="G14" s="15"/>
      <c r="H14" s="15"/>
      <c r="I14" s="15"/>
      <c r="J14" s="15"/>
      <c r="K14" s="15"/>
      <c r="L14" s="15"/>
      <c r="M14" s="15"/>
      <c r="N14" s="15"/>
      <c r="O14" s="15"/>
      <c r="P14" s="15"/>
      <c r="Q14" s="15"/>
    </row>
    <row r="15" spans="1:17" x14ac:dyDescent="0.25">
      <c r="A15" s="289" t="str">
        <f>HYPERLINK("#'Chart 11'!A1","Chart 11: Global container throughput index, January 2019-July 2026")</f>
        <v>Chart 11: Global container throughput index, January 2019-July 2026</v>
      </c>
      <c r="B15" s="15"/>
      <c r="C15" s="15"/>
      <c r="D15" s="15"/>
      <c r="E15" s="15"/>
      <c r="F15" s="15"/>
      <c r="G15" s="15"/>
      <c r="H15" s="15"/>
      <c r="I15" s="15"/>
      <c r="J15" s="15"/>
      <c r="K15" s="15"/>
      <c r="L15" s="15"/>
      <c r="M15" s="15"/>
      <c r="N15" s="15"/>
      <c r="O15" s="15"/>
      <c r="P15" s="15"/>
      <c r="Q15" s="15"/>
    </row>
    <row r="16" spans="1:17" x14ac:dyDescent="0.25">
      <c r="A16" s="289" t="str">
        <f>HYPERLINK("#'Chart 12'!A1","Chart 12: Year-on-year merchandise trade growth by product, 2026 (January-June) and 2025")</f>
        <v>Chart 12: Year-on-year merchandise trade growth by product, 2026 (January-June) and 2025</v>
      </c>
      <c r="B16" s="15"/>
      <c r="C16" s="15"/>
      <c r="D16" s="15"/>
      <c r="E16" s="15"/>
      <c r="F16" s="15"/>
      <c r="G16" s="15"/>
      <c r="H16" s="15"/>
      <c r="I16" s="15"/>
      <c r="J16" s="15"/>
      <c r="K16" s="15"/>
      <c r="L16" s="15"/>
      <c r="M16" s="15"/>
      <c r="N16" s="15"/>
      <c r="O16" s="15"/>
      <c r="P16" s="15"/>
      <c r="Q16" s="15"/>
    </row>
    <row r="17" spans="1:17" x14ac:dyDescent="0.25">
      <c r="A17" s="289" t="str">
        <f>HYPERLINK("#'Chart 13'!A1","Chart 13: Merchandise trade growth by regions in the first half of 2026")</f>
        <v>Chart 13: Merchandise trade growth by regions in the first half of 2026</v>
      </c>
      <c r="B17" s="15"/>
      <c r="C17" s="15"/>
      <c r="D17" s="15"/>
      <c r="E17" s="15"/>
      <c r="F17" s="15"/>
      <c r="G17" s="15"/>
      <c r="H17" s="15"/>
      <c r="I17" s="15"/>
      <c r="J17" s="15"/>
      <c r="K17" s="15"/>
      <c r="L17" s="15"/>
      <c r="M17" s="15"/>
      <c r="N17" s="15"/>
      <c r="O17" s="15"/>
      <c r="P17" s="15"/>
      <c r="Q17" s="15"/>
    </row>
    <row r="18" spans="1:17" x14ac:dyDescent="0.25">
      <c r="A18" s="289" t="str">
        <f>HYPERLINK("#'Chart 14'!A1","Chart 14: Merchandise trade growth of the LDCs, total, and top five* LDC traders in the first half of 2026")</f>
        <v>Chart 14: Merchandise trade growth of the LDCs, total, and top five* LDC traders in the first half of 2026</v>
      </c>
      <c r="B18" s="15"/>
      <c r="C18" s="15"/>
      <c r="D18" s="15"/>
      <c r="E18" s="15"/>
      <c r="F18" s="15"/>
      <c r="G18" s="15"/>
      <c r="H18" s="15"/>
      <c r="I18" s="15"/>
      <c r="J18" s="15"/>
      <c r="K18" s="15"/>
      <c r="L18" s="15"/>
      <c r="M18" s="15"/>
      <c r="N18" s="15"/>
      <c r="O18" s="15"/>
      <c r="P18" s="15"/>
      <c r="Q18" s="15"/>
    </row>
    <row r="19" spans="1:17" ht="15" customHeight="1" x14ac:dyDescent="0.25">
      <c r="A19" s="290" t="str">
        <f>HYPERLINK("#'Chart 15'!A1","Chart 15: Trade within and between hypothetical geopolitical blocs (left) and the difference of between-bloc and within-bloc trade (right)")</f>
        <v>Chart 15: Trade within and between hypothetical geopolitical blocs (left) and the difference of between-bloc and within-bloc trade (right)</v>
      </c>
      <c r="B19" s="285"/>
      <c r="C19" s="285"/>
      <c r="D19" s="285"/>
      <c r="E19" s="285"/>
      <c r="F19" s="285"/>
      <c r="G19" s="285"/>
      <c r="H19" s="285"/>
      <c r="I19" s="285"/>
      <c r="J19" s="285"/>
      <c r="K19" s="285"/>
      <c r="L19" s="285"/>
      <c r="M19" s="285"/>
      <c r="N19" s="285"/>
      <c r="O19" s="285"/>
      <c r="P19" s="285"/>
      <c r="Q19" s="285"/>
    </row>
    <row r="20" spans="1:17" x14ac:dyDescent="0.25">
      <c r="A20" s="289" t="str">
        <f>HYPERLINK("#'Chart 16'!A1","Chart 16: Trade of the United States and China with each other and with other partners")</f>
        <v>Chart 16: Trade of the United States and China with each other and with other partners</v>
      </c>
      <c r="B20" s="15"/>
      <c r="C20" s="15"/>
      <c r="D20" s="15"/>
      <c r="E20" s="15"/>
      <c r="F20" s="15"/>
      <c r="G20" s="15"/>
      <c r="H20" s="15"/>
      <c r="I20" s="15"/>
      <c r="J20" s="15"/>
      <c r="K20" s="15"/>
      <c r="L20" s="15"/>
      <c r="M20" s="15"/>
      <c r="N20" s="15"/>
      <c r="O20" s="15"/>
      <c r="P20" s="15"/>
      <c r="Q20" s="15"/>
    </row>
    <row r="21" spans="1:17" x14ac:dyDescent="0.25">
      <c r="A21" s="289" t="str">
        <f>HYPERLINK("#'Chart 17'!A1","Chart 17: Commercial services trade growth by main sector, 2026 Q1-Q2")</f>
        <v>Chart 17: Commercial services trade growth by main sector, 2026 Q1-Q2</v>
      </c>
      <c r="B21" s="15"/>
      <c r="C21" s="15"/>
      <c r="D21" s="15"/>
      <c r="E21" s="15"/>
      <c r="F21" s="15"/>
      <c r="G21" s="15"/>
      <c r="H21" s="15"/>
      <c r="I21" s="15"/>
      <c r="J21" s="15"/>
      <c r="K21" s="15"/>
      <c r="L21" s="15"/>
      <c r="M21" s="15"/>
      <c r="N21" s="15"/>
      <c r="O21" s="15"/>
      <c r="P21" s="15"/>
      <c r="Q21" s="15"/>
    </row>
    <row r="22" spans="1:17" x14ac:dyDescent="0.25">
      <c r="A22" s="289" t="str">
        <f>HYPERLINK("#'Chart 18'!A1","Chart 18: Container throughput is shifting across Middle East ports")</f>
        <v>Chart 18: Container throughput is shifting across Middle East ports</v>
      </c>
      <c r="B22" s="15"/>
      <c r="C22" s="15"/>
      <c r="D22" s="15"/>
      <c r="E22" s="15"/>
      <c r="F22" s="15"/>
      <c r="G22" s="15"/>
      <c r="H22" s="15"/>
      <c r="I22" s="15"/>
      <c r="J22" s="15"/>
      <c r="K22" s="15"/>
      <c r="L22" s="15"/>
      <c r="M22" s="15"/>
      <c r="N22" s="15"/>
      <c r="O22" s="15"/>
      <c r="P22" s="15"/>
      <c r="Q22" s="15"/>
    </row>
    <row r="23" spans="1:17" x14ac:dyDescent="0.25">
      <c r="A23" s="289" t="str">
        <f>HYPERLINK("#'Chart 19'!A1","Chart 19: Other commercial services growth by selected subsector, Q1-Q2 2026")</f>
        <v>Chart 19: Other commercial services growth by selected subsector, Q1-Q2 2026</v>
      </c>
      <c r="B23" s="15"/>
      <c r="C23" s="15"/>
      <c r="D23" s="15"/>
      <c r="E23" s="15"/>
      <c r="F23" s="15"/>
      <c r="G23" s="15"/>
      <c r="H23" s="15"/>
      <c r="I23" s="15"/>
      <c r="J23" s="15"/>
      <c r="K23" s="15"/>
      <c r="L23" s="15"/>
      <c r="M23" s="15"/>
      <c r="N23" s="15"/>
      <c r="O23" s="15"/>
      <c r="P23" s="15"/>
      <c r="Q23" s="15"/>
    </row>
    <row r="24" spans="1:17" x14ac:dyDescent="0.25">
      <c r="A24" s="289" t="str">
        <f>HYPERLINK("#'Chart 20'!A1","Chart 20: US exports of telecommunications, computer and information services by destination, Q1 2025-Q2 2026")</f>
        <v>Chart 20: US exports of telecommunications, computer and information services by destination, Q1 2025-Q2 2026</v>
      </c>
      <c r="B24" s="15"/>
      <c r="C24" s="15"/>
      <c r="D24" s="15"/>
      <c r="E24" s="15"/>
      <c r="F24" s="15"/>
      <c r="G24" s="15"/>
      <c r="H24" s="15"/>
      <c r="I24" s="15"/>
      <c r="J24" s="15"/>
      <c r="K24" s="15"/>
      <c r="L24" s="15"/>
      <c r="M24" s="15"/>
      <c r="N24" s="15"/>
      <c r="O24" s="15"/>
      <c r="P24" s="15"/>
      <c r="Q24" s="15"/>
    </row>
    <row r="25" spans="1:17" x14ac:dyDescent="0.25">
      <c r="A25" s="289" t="str">
        <f>HYPERLINK("#'Chart 21'!A1","Chart 21: Commercial services trade growth of selected economies by sector in the first half of 2026")</f>
        <v>Chart 21: Commercial services trade growth of selected economies by sector in the first half of 2026</v>
      </c>
      <c r="B25" s="15"/>
      <c r="C25" s="15"/>
      <c r="D25" s="15"/>
      <c r="E25" s="15"/>
      <c r="F25" s="15"/>
      <c r="G25" s="15"/>
      <c r="H25" s="15"/>
      <c r="I25" s="15"/>
      <c r="J25" s="15"/>
      <c r="K25" s="15"/>
      <c r="L25" s="15"/>
      <c r="M25" s="15"/>
      <c r="N25" s="15"/>
      <c r="O25" s="15"/>
      <c r="P25" s="15"/>
      <c r="Q25" s="15"/>
    </row>
    <row r="26" spans="1:17" x14ac:dyDescent="0.25">
      <c r="A26" s="289" t="str">
        <f>HYPERLINK("#'Chart 22'!A1","Chart 22: AI-enabling merchandise trade, 2016-2026 (first half)")</f>
        <v>Chart 22: AI-enabling merchandise trade, 2016-2026 (first half)</v>
      </c>
      <c r="B26" s="15"/>
      <c r="C26" s="15"/>
      <c r="D26" s="15"/>
      <c r="E26" s="15"/>
      <c r="F26" s="15"/>
      <c r="G26" s="15"/>
      <c r="H26" s="15"/>
      <c r="I26" s="15"/>
      <c r="J26" s="15"/>
      <c r="K26" s="15"/>
      <c r="L26" s="15"/>
      <c r="M26" s="15"/>
      <c r="N26" s="15"/>
      <c r="O26" s="15"/>
      <c r="P26" s="15"/>
      <c r="Q26" s="15"/>
    </row>
    <row r="27" spans="1:17" x14ac:dyDescent="0.25">
      <c r="A27" s="289" t="str">
        <f>HYPERLINK("#'Chart 23'!A1","Chart 23: AI-enabling merchandise trade growth contribution, 2016-2026 (first half)")</f>
        <v>Chart 23: AI-enabling merchandise trade growth contribution, 2016-2026 (first half)</v>
      </c>
      <c r="B27" s="15"/>
      <c r="C27" s="15"/>
      <c r="D27" s="15"/>
      <c r="E27" s="15"/>
      <c r="F27" s="15"/>
      <c r="G27" s="15"/>
      <c r="H27" s="15"/>
      <c r="I27" s="15"/>
      <c r="J27" s="15"/>
      <c r="K27" s="15"/>
      <c r="L27" s="15"/>
      <c r="M27" s="15"/>
      <c r="N27" s="15"/>
      <c r="O27" s="15"/>
      <c r="P27" s="15"/>
      <c r="Q27" s="15"/>
    </row>
    <row r="28" spans="1:17" x14ac:dyDescent="0.25">
      <c r="A28" s="291" t="str">
        <f>HYPERLINK("#'Chart 24'!A1","Chart 24: Share of regions in AI-enabling goods and all goods trade, 2025")</f>
        <v>Chart 24: Share of regions in AI-enabling goods and all goods trade, 2025</v>
      </c>
      <c r="B28" s="15"/>
      <c r="C28" s="15"/>
      <c r="D28" s="15"/>
      <c r="E28" s="15"/>
      <c r="F28" s="15"/>
      <c r="G28" s="15"/>
      <c r="H28" s="15"/>
      <c r="I28" s="15"/>
      <c r="J28" s="15"/>
      <c r="K28" s="15"/>
      <c r="L28" s="15"/>
      <c r="M28" s="15"/>
      <c r="N28" s="15"/>
      <c r="O28" s="15"/>
      <c r="P28" s="15"/>
      <c r="Q28" s="15"/>
    </row>
    <row r="29" spans="1:17" x14ac:dyDescent="0.25">
      <c r="A29" s="291" t="str">
        <f>HYPERLINK("#'Chart 25'!A1","Chart 25: Change in selected bilateral imports shares of AI-enabling goods, 2025 versus 2015")</f>
        <v>Chart 25: Change in selected bilateral imports shares of AI-enabling goods, 2025 versus 2015</v>
      </c>
      <c r="B29" s="15"/>
      <c r="C29" s="15"/>
      <c r="D29" s="15"/>
      <c r="E29" s="15"/>
      <c r="F29" s="15"/>
      <c r="G29" s="15"/>
      <c r="H29" s="15"/>
      <c r="I29" s="15"/>
      <c r="J29" s="15"/>
      <c r="K29" s="15"/>
      <c r="L29" s="15"/>
      <c r="M29" s="15"/>
      <c r="N29" s="15"/>
      <c r="O29" s="15"/>
      <c r="P29" s="15"/>
      <c r="Q29" s="15"/>
    </row>
    <row r="30" spans="1:17" x14ac:dyDescent="0.25">
      <c r="A30" s="291" t="str">
        <f>HYPERLINK("#'Chart 26'!A1","Chart 26: AI-enabling merchandise trade growth, 2026 (first half)")</f>
        <v>Chart 26: AI-enabling merchandise trade growth, 2026 (first half)</v>
      </c>
      <c r="B30" s="15"/>
      <c r="C30" s="15"/>
      <c r="D30" s="15"/>
      <c r="E30" s="15"/>
      <c r="F30" s="15"/>
      <c r="G30" s="15"/>
      <c r="H30" s="15"/>
      <c r="I30" s="15"/>
      <c r="J30" s="15"/>
      <c r="K30" s="15"/>
      <c r="L30" s="15"/>
      <c r="M30" s="15"/>
      <c r="N30" s="15"/>
      <c r="O30" s="15"/>
      <c r="P30" s="15"/>
      <c r="Q30" s="15"/>
    </row>
    <row r="31" spans="1:17" x14ac:dyDescent="0.25">
      <c r="A31" s="291" t="str">
        <f>HYPERLINK("#'Chart 27'!A1","Chart 27: Regional contributions to AI-enabling merchandise trade growth, 2025-2026 (first half)")</f>
        <v>Chart 27: Regional contributions to AI-enabling merchandise trade growth, 2025-2026 (first half)</v>
      </c>
      <c r="B31" s="15"/>
      <c r="C31" s="15"/>
      <c r="D31" s="15"/>
      <c r="E31" s="15"/>
      <c r="F31" s="15"/>
      <c r="G31" s="15"/>
      <c r="H31" s="15"/>
      <c r="I31" s="15"/>
      <c r="J31" s="15"/>
      <c r="K31" s="15"/>
      <c r="L31" s="15"/>
      <c r="M31" s="15"/>
      <c r="N31" s="15"/>
      <c r="O31" s="15"/>
      <c r="P31" s="15"/>
      <c r="Q31" s="15"/>
    </row>
    <row r="32" spans="1:17" x14ac:dyDescent="0.25">
      <c r="A32" s="291" t="str">
        <f>HYPERLINK("#'Chart 28'!A1","Chart 28: Regional shares in AI-enabling merchandise trade, by stage of production, 2025")</f>
        <v>Chart 28: Regional shares in AI-enabling merchandise trade, by stage of production, 2025</v>
      </c>
      <c r="B32" s="15"/>
      <c r="C32" s="15"/>
      <c r="D32" s="15"/>
      <c r="E32" s="15"/>
      <c r="F32" s="15"/>
      <c r="G32" s="15"/>
      <c r="H32" s="15"/>
      <c r="I32" s="15"/>
      <c r="J32" s="15"/>
      <c r="K32" s="15"/>
      <c r="L32" s="15"/>
      <c r="M32" s="15"/>
      <c r="N32" s="15"/>
      <c r="O32" s="15"/>
      <c r="P32" s="15"/>
      <c r="Q32" s="15"/>
    </row>
    <row r="33" spans="1:17" x14ac:dyDescent="0.25">
      <c r="A33" s="291" t="str">
        <f>HYPERLINK("#'Chart 29'!A1","Chart 29 : Selected economies' shares in AI-enabling merchandise trade, 2023-2026 (first half)")</f>
        <v>Chart 29 : Selected economies' shares in AI-enabling merchandise trade, 2023-2026 (first half)</v>
      </c>
      <c r="B33" s="15"/>
      <c r="C33" s="15"/>
      <c r="D33" s="15"/>
      <c r="E33" s="15"/>
      <c r="F33" s="15"/>
      <c r="G33" s="15"/>
      <c r="H33" s="15"/>
      <c r="I33" s="15"/>
      <c r="J33" s="15"/>
      <c r="K33" s="15"/>
      <c r="L33" s="15"/>
      <c r="M33" s="15"/>
      <c r="N33" s="15"/>
      <c r="O33" s="15"/>
      <c r="P33" s="15"/>
      <c r="Q33" s="15"/>
    </row>
    <row r="34" spans="1:17" x14ac:dyDescent="0.25">
      <c r="A34" s="291" t="str">
        <f>HYPERLINK("#'Chart 30'!A1","Chart 30: Merchandise trade concentration, 2023-2025. Herfindahl-Hirschmann Index (HHI)")</f>
        <v>Chart 30: Merchandise trade concentration, 2023-2025. Herfindahl-Hirschmann Index (HHI)</v>
      </c>
      <c r="B34" s="15"/>
      <c r="C34" s="15"/>
      <c r="D34" s="15"/>
      <c r="E34" s="15"/>
      <c r="F34" s="15"/>
      <c r="G34" s="15"/>
      <c r="H34" s="15"/>
      <c r="I34" s="15"/>
      <c r="J34" s="15"/>
      <c r="K34" s="15"/>
      <c r="L34" s="15"/>
      <c r="M34" s="15"/>
      <c r="N34" s="15"/>
      <c r="O34" s="15"/>
      <c r="P34" s="15"/>
      <c r="Q34" s="15"/>
    </row>
    <row r="35" spans="1:17" ht="16.5" x14ac:dyDescent="0.25">
      <c r="A35" s="292" t="str">
        <f>HYPERLINK("#'Appendix Table 1'!A1","Appendix Table 1: Leading exporters and importers in world merchandise trade, 2025")</f>
        <v>Appendix Table 1: Leading exporters and importers in world merchandise trade, 2025</v>
      </c>
      <c r="B35" s="283"/>
      <c r="C35" s="283"/>
      <c r="D35" s="283"/>
      <c r="E35" s="283"/>
      <c r="F35" s="283"/>
      <c r="G35" s="283"/>
      <c r="H35" s="283"/>
      <c r="I35" s="283"/>
      <c r="J35" s="283"/>
      <c r="K35" s="15"/>
      <c r="L35" s="15"/>
      <c r="M35" s="15"/>
      <c r="N35" s="15"/>
      <c r="O35" s="15"/>
      <c r="P35" s="15"/>
      <c r="Q35" s="15"/>
    </row>
    <row r="36" spans="1:17" ht="16.5" x14ac:dyDescent="0.25">
      <c r="A36" s="292" t="str">
        <f>HYPERLINK("#'Appendix Table 2'!A1","Appendix Table 2: Leading exporters and importers in world merchandise trade (excluding intra-EU trade), 2025")</f>
        <v>Appendix Table 2: Leading exporters and importers in world merchandise trade (excluding intra-EU trade), 2025</v>
      </c>
      <c r="B36" s="283"/>
      <c r="C36" s="283"/>
      <c r="D36" s="283"/>
      <c r="E36" s="283"/>
      <c r="F36" s="283"/>
      <c r="G36" s="283"/>
      <c r="H36" s="283"/>
      <c r="I36" s="283"/>
      <c r="J36" s="283"/>
      <c r="K36" s="15"/>
      <c r="L36" s="15"/>
      <c r="M36" s="15"/>
      <c r="N36" s="15"/>
      <c r="O36" s="15"/>
      <c r="P36" s="15"/>
      <c r="Q36" s="15"/>
    </row>
    <row r="37" spans="1:17" ht="16.5" x14ac:dyDescent="0.25">
      <c r="A37" s="292" t="str">
        <f>HYPERLINK("#'Appendix Table 3'!A1","Appendix Table 3: Leading exporters and importers in world trade in commercial services, 2025")</f>
        <v>Appendix Table 3: Leading exporters and importers in world trade in commercial services, 2025</v>
      </c>
      <c r="B37" s="284"/>
      <c r="C37" s="284"/>
      <c r="D37" s="284"/>
      <c r="E37" s="284"/>
      <c r="F37" s="284"/>
      <c r="G37" s="284"/>
      <c r="H37" s="284"/>
      <c r="I37" s="284"/>
      <c r="J37" s="284"/>
      <c r="K37" s="15"/>
      <c r="L37" s="15"/>
      <c r="M37" s="15"/>
      <c r="N37" s="15"/>
      <c r="O37" s="15"/>
      <c r="P37" s="15"/>
      <c r="Q37" s="15"/>
    </row>
    <row r="38" spans="1:17" ht="16.5" x14ac:dyDescent="0.25">
      <c r="A38" s="292" t="str">
        <f>HYPERLINK("#'Appendix Table 4'!A1","Appendix Table 4: Leading exporters and importers in world trade in commercial services (excluding intra-EU trade), 2025")</f>
        <v>Appendix Table 4: Leading exporters and importers in world trade in commercial services (excluding intra-EU trade), 2025</v>
      </c>
      <c r="B38" s="283"/>
      <c r="C38" s="283"/>
      <c r="D38" s="283"/>
      <c r="E38" s="283"/>
      <c r="F38" s="283"/>
      <c r="G38" s="283"/>
      <c r="H38" s="283"/>
      <c r="I38" s="283"/>
      <c r="J38" s="283"/>
      <c r="K38" s="15"/>
      <c r="L38" s="15"/>
      <c r="M38" s="15"/>
      <c r="N38" s="15"/>
      <c r="O38" s="15"/>
      <c r="P38" s="15"/>
      <c r="Q38" s="15"/>
    </row>
    <row r="39" spans="1:17" ht="16.5" x14ac:dyDescent="0.25">
      <c r="A39" s="292" t="str">
        <f>HYPERLINK("#'Appendix Table 5'!A1","Appendix Table 5: Leading exporters and importers of digitally delivered services, 2025")</f>
        <v>Appendix Table 5: Leading exporters and importers of digitally delivered services, 2025</v>
      </c>
      <c r="B39" s="283"/>
      <c r="C39" s="283"/>
      <c r="D39" s="283"/>
      <c r="E39" s="283"/>
      <c r="F39" s="283"/>
      <c r="G39" s="283"/>
      <c r="H39" s="283"/>
      <c r="I39" s="283"/>
      <c r="J39" s="283"/>
      <c r="K39" s="15"/>
      <c r="L39" s="15"/>
      <c r="M39" s="15"/>
      <c r="N39" s="15"/>
      <c r="O39" s="15"/>
      <c r="P39" s="15"/>
      <c r="Q39" s="15"/>
    </row>
  </sheetData>
  <hyperlinks>
    <hyperlink ref="A3" location="'Table 1'!A1" display="Table 1: Merchandise trade volume and GDP growth, 2022-2027" xr:uid="{E7C1D659-2464-4476-9323-0882C41C37C1}"/>
    <hyperlink ref="A4" location="'Table 2'!A1" display="Table 2: Commercial services trade volume growth, 2023-2027" xr:uid="{1E55F74A-C368-4BE1-83CC-FE6DFD1F9712}"/>
    <hyperlink ref="A5" location="'Chart 1'!A1" display="Chart 1: World merchandise trade volume growth, 2019-2027" xr:uid="{DC1AA4EE-CF70-4044-A325-A5553AFAF453}"/>
    <hyperlink ref="A6" location="'Chart 2'!A1" display="Chart 2: Merchandise export and import volume indices by region, 2023Q1-2026Q2" xr:uid="{51830B2D-8954-4918-AC83-2DE40424CCBF}"/>
    <hyperlink ref="A7" location="'Chart 3'!A1" display="Chart 3: Commercial services trade volume adjusted forecast, 2015-2027" xr:uid="{EEB335EC-3E2D-470A-99FA-D529F06841A1}"/>
    <hyperlink ref="A8" location="'Chart 4'!A1" display="Chart 4: Crack spread, three-month rolling average" xr:uid="{69D8A058-3A7C-4656-BE62-7F36577400D8}"/>
    <hyperlink ref="A9" location="'Chart 5'!A1" display="Chart 5: Contributions to US GDP growth from software, data centres and IT equipment" xr:uid="{F0424540-CCD1-409E-B465-8EC4A1FF1E88}"/>
    <hyperlink ref="A10" location="'Chart 6'!A1" display="Chart 6: Share of index market capitalization of the six largest sectors in the S&amp;P 500" xr:uid="{4314C3A8-6ED4-4A92-9709-90EDED82B4EF}"/>
    <hyperlink ref="A11" location="'Chart 7'!A1" display="Chart 7: Global commodity prices, January 2020-August 2026" xr:uid="{16573C4C-E3E1-4184-9B04-A51AAD8535C6}"/>
    <hyperlink ref="A12" location="'Chart 8'!A1" display="Chart 8: New export orders in manufacturing from purchasing managers indices (PMIs)" xr:uid="{D0FD4135-F197-400E-A48C-C62E491C6496}"/>
    <hyperlink ref="A13" location="'Chart 9'!A1" display="Chart 9: New export orders in service from purchasing managers indices (PMIs)" xr:uid="{80A7456A-13EF-4F65-A301-8AFD76867BA7}"/>
    <hyperlink ref="A14" location="'Chart 10'!A1" display="Chart 10: New orders in technology sector from purchasing managers indices (PMIs)" xr:uid="{2815C03B-51FA-4EC7-8199-131EA5A3EDB0}"/>
    <hyperlink ref="A15" location="'Chart 11'!A1" display="Chart 11: Global container throughput index, January 2019-July 2026" xr:uid="{35547433-9025-4ADB-9A41-B7C379E1F7C7}"/>
    <hyperlink ref="A16" location="'Chart 12'!A1" display="Chart 12: Year-on-year merchandise trade growth by product, 2026 (January-June) and 2025" xr:uid="{FC755234-4670-4C45-9F42-64A4A1DF8816}"/>
    <hyperlink ref="A17" location="'Chart 13'!A1" display="Chart 13: Merchandise trade growth by regions in the first half of 2026" xr:uid="{83EF9B2E-8DFA-438C-AFC2-ECE4C8EF7399}"/>
    <hyperlink ref="A18" location="'Chart 14'!A1" display="Chart 14: Merchandise trade growth of the LDCs, total, and top five* LDC traders in the first half of 2026" xr:uid="{C11E4829-CD75-44A1-BC77-8AB2FF1EEB6A}"/>
    <hyperlink ref="A19" location="'Chart 15'!A1" display="Chart 15: Trade within and between hypothetical geopolitical blocs (left) and the difference of between-bloc and within-bloc trade (right) " xr:uid="{9EF5976A-0E1A-4074-8D0D-E34239075B8D}"/>
    <hyperlink ref="A20" location="'Chart 16'!A1" display="Chart 16: Trade of the United States and China with each other and with other partners" xr:uid="{EA025B2D-57D3-495C-8510-FDDF646A0795}"/>
    <hyperlink ref="A21" location="'Chart 17'!A1" display="Chart 17: Commercial services trade growth by main sector, 2026 Q1-Q2" xr:uid="{9987F0C0-6812-4672-823D-CB2D86D0A9B1}"/>
    <hyperlink ref="A22" location="'Chart 18'!A1" display="Chart 18: Container throughput is shifting across Middle East ports " xr:uid="{D3B7F790-E527-4B97-B9F1-721963055482}"/>
    <hyperlink ref="A23" location="'Chart 19'!A1" display="Chart 19: Other commercial services growth by selected subsector, Q1-Q2 2026 " xr:uid="{E240FE4C-0A88-4407-8F89-06074854879F}"/>
    <hyperlink ref="A24" location="'Chart 20'!A1" display="Chart 20: US exports of telecommunications, computer and information services by destination, Q1 2025-Q2 2026" xr:uid="{835B2DA3-AB47-4915-B14C-014C125C5F6C}"/>
    <hyperlink ref="A25" location="'Chart 21'!A1" display="Chart 21: Commercial services trade growth of selected economies by sector in the first half of 2026" xr:uid="{F8E93825-E533-4A53-9A52-B4A6F700860A}"/>
    <hyperlink ref="A26" location="'Chart 22'!A1" display="Chart 22: AI-enabling merchandise trade, 2016-2026 (first half)" xr:uid="{AFB7DED9-C8B7-42F9-9D19-3A5AD95A28F3}"/>
    <hyperlink ref="A27" location="'Chart 23'!A1" display="Chart 23: AI-enabling merchandise trade growth contribution, 2016-2026 (first half)" xr:uid="{2315743C-F083-4171-AA77-6AE9535FFC9C}"/>
    <hyperlink ref="A28" location="'Chart 24'!A1" display="Chart 24: Share of regions in AI-enabling goods and all goods trade, 2025" xr:uid="{CC2E2BE1-55AA-4C47-9DB5-791CAA52B25C}"/>
    <hyperlink ref="A29" location="'Chart 25'!A1" display="Chart 25: Change in selected bilateral imports shares of AI-enabling goods, 2025 versus 2015" xr:uid="{91075AE1-3BF2-4F09-9205-3DAE1EE25C2C}"/>
    <hyperlink ref="A30" location="'Chart 26'!A1" display="Chart 26: AI-enabling merchandise trade growth, 2026 (first half)" xr:uid="{6100F6C8-EF0B-4210-8879-FA31D2FA47E2}"/>
    <hyperlink ref="A31" location="'Chart 27'!A1" display="Chart 27: Regional contributions to AI-enabling merchandise trade growth, 2025-2026 (first half)" xr:uid="{0E642401-F84A-4B3F-981B-CFBCC9EF5E42}"/>
    <hyperlink ref="A32" location="'Chart 28'!A1" display="Chart 28: Regional shares in AI-enabling merchandise trade, by stage of production, 2025 " xr:uid="{BCC91D7B-229E-4C88-81BE-5524ED685C56}"/>
    <hyperlink ref="A33" location="'Chart 29'!A1" display="Chart 29 : Selected economies' shares in AI-enabling merchandise trade, 2023-2026 (first half) " xr:uid="{9269C6B3-D868-40CF-8846-C5E0D97BD6C6}"/>
    <hyperlink ref="A34" location="'Chart 30'!A1" display="Chart 30: Merchandise trade concentration, 2023-2025. Herfindahl-Hirschmann Index (HHI)" xr:uid="{EA50ECE4-6D99-49F3-9B3C-A29A43BEA8F6}"/>
    <hyperlink ref="A35" location="'Appendix Table 1'!A1" display="Appendix Table 1: Leading exporters and importers in world merchandise trade, 2025" xr:uid="{70268040-880F-48F0-9BA5-BDF1E6247742}"/>
    <hyperlink ref="A36" location="'Appendix Table 2'!A1" display="Appendix Table 2: Leading exporters and importers in world merchandise trade (excluding intra-EU trade), 2025" xr:uid="{70D8BDF1-28D5-48A9-B8C0-57001B0292E6}"/>
    <hyperlink ref="A37" location="'Appendix Table 3'!A1" display="Appendix Table 3: Leading exporters and importers in world trade in commercial services, 2025" xr:uid="{762C73BB-1475-408F-8E18-1C77C6F9710E}"/>
    <hyperlink ref="A38" location="'Appendix Table 4'!A1" display="Appendix Table 4: Leading exporters and importers in world trade in commercial services (excluding intra-EU trade), 2025" xr:uid="{7AE80928-5C6D-487D-AB38-6BAFE15E5B0D}"/>
    <hyperlink ref="A39" location="'Appendix Table 5'!A1" display="Appendix Table 5: Leading exporters and importers of digitally delivered services, 2025" xr:uid="{BDD287EB-79CF-4573-B020-70AAD3751C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5FF8C-D2CB-4862-8119-44C51FFAAF65}">
  <sheetPr>
    <pageSetUpPr fitToPage="1"/>
  </sheetPr>
  <dimension ref="A1:M54"/>
  <sheetViews>
    <sheetView showGridLines="0" zoomScaleNormal="100" workbookViewId="0"/>
  </sheetViews>
  <sheetFormatPr defaultRowHeight="15" x14ac:dyDescent="0.25"/>
  <cols>
    <col min="1" max="1" width="28.5703125" customWidth="1"/>
    <col min="2" max="9" width="7.140625" customWidth="1"/>
  </cols>
  <sheetData>
    <row r="1" spans="1:13" ht="21" x14ac:dyDescent="0.35">
      <c r="A1" s="242" t="s">
        <v>1186</v>
      </c>
      <c r="E1" s="197"/>
      <c r="F1" s="197"/>
      <c r="G1" s="197"/>
    </row>
    <row r="2" spans="1:13" x14ac:dyDescent="0.25">
      <c r="A2" s="243" t="s">
        <v>1187</v>
      </c>
      <c r="E2" s="197"/>
      <c r="F2" s="197"/>
      <c r="G2" s="197"/>
      <c r="L2" s="1" t="str">
        <f>HYPERLINK("#'Contents'!A1","&lt;&lt;Back")</f>
        <v>&lt;&lt;Back</v>
      </c>
    </row>
    <row r="3" spans="1:13" ht="9" customHeight="1" x14ac:dyDescent="0.25">
      <c r="E3" s="197"/>
      <c r="F3" s="197"/>
      <c r="G3" s="197"/>
    </row>
    <row r="4" spans="1:13" ht="30" customHeight="1" x14ac:dyDescent="0.25">
      <c r="A4" s="244"/>
      <c r="B4" s="294" t="s">
        <v>1188</v>
      </c>
      <c r="C4" s="295"/>
      <c r="D4" s="295"/>
      <c r="E4" s="295"/>
      <c r="F4" s="296" t="s">
        <v>12</v>
      </c>
      <c r="G4" s="297"/>
      <c r="H4" s="296" t="s">
        <v>13</v>
      </c>
      <c r="I4" s="297"/>
    </row>
    <row r="5" spans="1:13" x14ac:dyDescent="0.25">
      <c r="A5" s="245"/>
      <c r="B5" s="246">
        <v>2022</v>
      </c>
      <c r="C5" s="246">
        <v>2023</v>
      </c>
      <c r="D5" s="246">
        <v>2024</v>
      </c>
      <c r="E5" s="246">
        <v>2025</v>
      </c>
      <c r="F5" s="247">
        <v>2026</v>
      </c>
      <c r="G5" s="248">
        <v>2027</v>
      </c>
      <c r="H5" s="247">
        <v>2026</v>
      </c>
      <c r="I5" s="248">
        <v>2027</v>
      </c>
    </row>
    <row r="6" spans="1:13" x14ac:dyDescent="0.25">
      <c r="A6" s="249" t="s">
        <v>1189</v>
      </c>
      <c r="B6" s="250">
        <v>2.391138391452003</v>
      </c>
      <c r="C6" s="250">
        <v>-0.89923732338554885</v>
      </c>
      <c r="D6" s="250">
        <v>2.7221613796605055</v>
      </c>
      <c r="E6" s="250">
        <v>4.2249221063555069</v>
      </c>
      <c r="F6" s="251">
        <v>1.8760662471873946</v>
      </c>
      <c r="G6" s="250">
        <v>2.5963840948635486</v>
      </c>
      <c r="H6" s="251">
        <v>3.8832879745740576</v>
      </c>
      <c r="I6" s="250">
        <v>4.0517230566404692</v>
      </c>
    </row>
    <row r="7" spans="1:13" x14ac:dyDescent="0.25">
      <c r="A7" s="252" t="s">
        <v>15</v>
      </c>
      <c r="B7" s="253"/>
      <c r="C7" s="253"/>
      <c r="D7" s="253"/>
      <c r="E7" s="253"/>
      <c r="F7" s="254"/>
      <c r="G7" s="253"/>
      <c r="H7" s="254"/>
      <c r="I7" s="253"/>
    </row>
    <row r="8" spans="1:13" x14ac:dyDescent="0.25">
      <c r="A8" s="255" t="s">
        <v>6</v>
      </c>
      <c r="B8" s="256">
        <v>3.9839175274649961</v>
      </c>
      <c r="C8" s="256">
        <v>3.4987761400000039</v>
      </c>
      <c r="D8" s="256">
        <v>2.2338997658369948</v>
      </c>
      <c r="E8" s="256">
        <v>2.8080217119619988</v>
      </c>
      <c r="F8" s="257">
        <v>1.4334168357271042</v>
      </c>
      <c r="G8" s="256">
        <v>2.6916247200658665</v>
      </c>
      <c r="H8" s="257">
        <v>5.7076803776153797</v>
      </c>
      <c r="I8" s="256">
        <v>1.503863801644157</v>
      </c>
      <c r="K8" s="3"/>
      <c r="L8" s="3"/>
      <c r="M8" s="3"/>
    </row>
    <row r="9" spans="1:13" x14ac:dyDescent="0.25">
      <c r="A9" s="255" t="s">
        <v>1190</v>
      </c>
      <c r="B9" s="256">
        <v>3.0680958395650038</v>
      </c>
      <c r="C9" s="256">
        <v>2.478085950576002</v>
      </c>
      <c r="D9" s="256">
        <v>6.0734862851069948</v>
      </c>
      <c r="E9" s="256">
        <v>3.4163647518890059</v>
      </c>
      <c r="F9" s="257">
        <v>3.5160808762617028</v>
      </c>
      <c r="G9" s="256">
        <v>2.4886876952042618</v>
      </c>
      <c r="H9" s="257">
        <v>3.3607089568083133</v>
      </c>
      <c r="I9" s="256">
        <v>3.4097553066441817</v>
      </c>
      <c r="K9" s="3"/>
      <c r="L9" s="3"/>
      <c r="M9" s="3"/>
    </row>
    <row r="10" spans="1:13" x14ac:dyDescent="0.25">
      <c r="A10" s="255" t="s">
        <v>7</v>
      </c>
      <c r="B10" s="256">
        <v>2.3209620603449963</v>
      </c>
      <c r="C10" s="256">
        <v>-2.8564704054842025</v>
      </c>
      <c r="D10" s="256">
        <v>-1.9933155934794939</v>
      </c>
      <c r="E10" s="256">
        <v>-0.49234387598220053</v>
      </c>
      <c r="F10" s="257">
        <v>0.45133481934794539</v>
      </c>
      <c r="G10" s="256">
        <v>1.9335886489296741</v>
      </c>
      <c r="H10" s="257">
        <v>-0.12966814457688736</v>
      </c>
      <c r="I10" s="256">
        <v>1.7595916265266043</v>
      </c>
      <c r="K10" s="3"/>
      <c r="L10" s="3"/>
      <c r="M10" s="3"/>
    </row>
    <row r="11" spans="1:13" x14ac:dyDescent="0.25">
      <c r="A11" s="255" t="s">
        <v>1191</v>
      </c>
      <c r="B11" s="256">
        <v>-2.1915743137603982</v>
      </c>
      <c r="C11" s="256">
        <v>-3.8612503489025016</v>
      </c>
      <c r="D11" s="256">
        <v>4.4531409545869991</v>
      </c>
      <c r="E11" s="256">
        <v>0.91354188114100054</v>
      </c>
      <c r="F11" s="257">
        <v>1.32756279839641</v>
      </c>
      <c r="G11" s="256">
        <v>-0.547030224029455</v>
      </c>
      <c r="H11" s="257">
        <v>-3.87765263816447</v>
      </c>
      <c r="I11" s="256">
        <v>5.2935895095663099</v>
      </c>
      <c r="K11" s="3"/>
      <c r="L11" s="3"/>
      <c r="M11" s="3"/>
    </row>
    <row r="12" spans="1:13" x14ac:dyDescent="0.25">
      <c r="A12" s="255" t="s">
        <v>20</v>
      </c>
      <c r="B12" s="256">
        <v>-1.9884383742171963</v>
      </c>
      <c r="C12" s="256">
        <v>5.6506292606649993</v>
      </c>
      <c r="D12" s="256">
        <v>-1.3792663176211022</v>
      </c>
      <c r="E12" s="256">
        <v>5.858998097340006</v>
      </c>
      <c r="F12" s="257">
        <v>1.1721031512553901</v>
      </c>
      <c r="G12" s="256">
        <v>2.21864550843899</v>
      </c>
      <c r="H12" s="257">
        <v>5.5709829010870298</v>
      </c>
      <c r="I12" s="256">
        <v>-0.65207973931671803</v>
      </c>
      <c r="K12" s="3"/>
      <c r="L12" s="3"/>
      <c r="M12" s="3"/>
    </row>
    <row r="13" spans="1:13" x14ac:dyDescent="0.25">
      <c r="A13" s="255" t="s">
        <v>21</v>
      </c>
      <c r="B13" s="256">
        <v>3.9411660679189993</v>
      </c>
      <c r="C13" s="256">
        <v>7.8991751451739987</v>
      </c>
      <c r="D13" s="256">
        <v>6.339699544994005</v>
      </c>
      <c r="E13" s="256">
        <v>5.2098794006220004</v>
      </c>
      <c r="F13" s="257">
        <v>0.60615913302166202</v>
      </c>
      <c r="G13" s="256">
        <v>2.5649364516784599</v>
      </c>
      <c r="H13" s="257">
        <v>-17.180756897814</v>
      </c>
      <c r="I13" s="256">
        <v>23.303369883587798</v>
      </c>
      <c r="K13" s="3"/>
      <c r="L13" s="3"/>
      <c r="M13" s="3"/>
    </row>
    <row r="14" spans="1:13" x14ac:dyDescent="0.25">
      <c r="A14" s="255" t="s">
        <v>8</v>
      </c>
      <c r="B14" s="256">
        <v>0.37558393765499432</v>
      </c>
      <c r="C14" s="256">
        <v>0.19877171838200525</v>
      </c>
      <c r="D14" s="256">
        <v>8.3253980608370028</v>
      </c>
      <c r="E14" s="256">
        <v>9.6309537041770028</v>
      </c>
      <c r="F14" s="257">
        <v>3.5495413481082307</v>
      </c>
      <c r="G14" s="256">
        <v>3.224270978944348</v>
      </c>
      <c r="H14" s="257">
        <v>9.9373661918928846</v>
      </c>
      <c r="I14" s="256">
        <v>5.2061319510388078</v>
      </c>
      <c r="K14" s="3"/>
      <c r="L14" s="3"/>
      <c r="M14" s="3"/>
    </row>
    <row r="15" spans="1:13" x14ac:dyDescent="0.25">
      <c r="A15" s="258" t="s">
        <v>16</v>
      </c>
      <c r="B15" s="259"/>
      <c r="C15" s="259"/>
      <c r="D15" s="259"/>
      <c r="E15" s="259"/>
      <c r="F15" s="260"/>
      <c r="G15" s="259"/>
      <c r="H15" s="260"/>
      <c r="I15" s="259"/>
    </row>
    <row r="16" spans="1:13" x14ac:dyDescent="0.25">
      <c r="A16" s="255" t="s">
        <v>6</v>
      </c>
      <c r="B16" s="256">
        <v>5.7556166971539966</v>
      </c>
      <c r="C16" s="256">
        <v>-1.9875606101494014</v>
      </c>
      <c r="D16" s="256">
        <v>4.6072124950059958</v>
      </c>
      <c r="E16" s="256">
        <v>2.8005674136690004</v>
      </c>
      <c r="F16" s="257">
        <v>0.29941043449150817</v>
      </c>
      <c r="G16" s="256">
        <v>3.2370134049547357</v>
      </c>
      <c r="H16" s="257">
        <v>1.3866252543825131</v>
      </c>
      <c r="I16" s="256">
        <v>2.7273388738504947</v>
      </c>
    </row>
    <row r="17" spans="1:9" x14ac:dyDescent="0.25">
      <c r="A17" s="255" t="s">
        <v>1190</v>
      </c>
      <c r="B17" s="256">
        <v>3.8887705117840028</v>
      </c>
      <c r="C17" s="256">
        <v>-4.4237247334982044</v>
      </c>
      <c r="D17" s="256">
        <v>6.0041786215490021</v>
      </c>
      <c r="E17" s="256">
        <v>8.8222903538109989</v>
      </c>
      <c r="F17" s="257">
        <v>2.4541608721520012</v>
      </c>
      <c r="G17" s="256">
        <v>3.38032340536633</v>
      </c>
      <c r="H17" s="257">
        <v>4.5799168298167094</v>
      </c>
      <c r="I17" s="256">
        <v>4.6980195031104097</v>
      </c>
    </row>
    <row r="18" spans="1:9" x14ac:dyDescent="0.25">
      <c r="A18" s="255" t="s">
        <v>7</v>
      </c>
      <c r="B18" s="256">
        <v>4.7083594083649984</v>
      </c>
      <c r="C18" s="256">
        <v>-4.8801833186165027</v>
      </c>
      <c r="D18" s="256">
        <v>-1.995372085788901</v>
      </c>
      <c r="E18" s="256">
        <v>2.1430679692220025</v>
      </c>
      <c r="F18" s="257">
        <v>1.3475583031857088</v>
      </c>
      <c r="G18" s="256">
        <v>1.8565655092520419</v>
      </c>
      <c r="H18" s="257">
        <v>0.47097296058017585</v>
      </c>
      <c r="I18" s="256">
        <v>1.4078134452224507</v>
      </c>
    </row>
    <row r="19" spans="1:9" x14ac:dyDescent="0.25">
      <c r="A19" s="255" t="s">
        <v>1191</v>
      </c>
      <c r="B19" s="256">
        <v>-5.9350130147284972</v>
      </c>
      <c r="C19" s="256">
        <v>18.148381809989999</v>
      </c>
      <c r="D19" s="256">
        <v>5.1442628464489957</v>
      </c>
      <c r="E19" s="256">
        <v>2.4736627595110008</v>
      </c>
      <c r="F19" s="257">
        <v>-1.9988335799354899</v>
      </c>
      <c r="G19" s="256">
        <v>0.14289418240302601</v>
      </c>
      <c r="H19" s="257">
        <v>8.7698098230884298</v>
      </c>
      <c r="I19" s="256">
        <v>2.2191166367240198</v>
      </c>
    </row>
    <row r="20" spans="1:9" x14ac:dyDescent="0.25">
      <c r="A20" s="255" t="s">
        <v>20</v>
      </c>
      <c r="B20" s="256">
        <v>5.8690110469659942</v>
      </c>
      <c r="C20" s="256">
        <v>2.9567168709779992</v>
      </c>
      <c r="D20" s="256">
        <v>2.0972993080030022</v>
      </c>
      <c r="E20" s="256">
        <v>9.5377898245710071</v>
      </c>
      <c r="F20" s="257">
        <v>3.1911941302117501</v>
      </c>
      <c r="G20" s="256">
        <v>3.6638111779786802</v>
      </c>
      <c r="H20" s="257">
        <v>8.8541617155640697</v>
      </c>
      <c r="I20" s="256">
        <v>5.31843137391665</v>
      </c>
    </row>
    <row r="21" spans="1:9" x14ac:dyDescent="0.25">
      <c r="A21" s="255" t="s">
        <v>21</v>
      </c>
      <c r="B21" s="256">
        <v>11.306872261183997</v>
      </c>
      <c r="C21" s="256">
        <v>8.7706986273250038</v>
      </c>
      <c r="D21" s="256">
        <v>10.244242057036004</v>
      </c>
      <c r="E21" s="256">
        <v>6.7636316609959977</v>
      </c>
      <c r="F21" s="257">
        <v>0.99865967811287204</v>
      </c>
      <c r="G21" s="256">
        <v>3.0106191449783699</v>
      </c>
      <c r="H21" s="257">
        <v>-15.4124594573314</v>
      </c>
      <c r="I21" s="256">
        <v>17.0312767075308</v>
      </c>
    </row>
    <row r="22" spans="1:9" x14ac:dyDescent="0.25">
      <c r="A22" s="255" t="s">
        <v>8</v>
      </c>
      <c r="B22" s="256">
        <v>-0.79681323464319576</v>
      </c>
      <c r="C22" s="256">
        <v>-0.63816742045040087</v>
      </c>
      <c r="D22" s="256">
        <v>4.7345435493970029</v>
      </c>
      <c r="E22" s="256">
        <v>6.7634049629510002</v>
      </c>
      <c r="F22" s="257">
        <v>3.2789266106441479</v>
      </c>
      <c r="G22" s="256">
        <v>3.0568436659619778</v>
      </c>
      <c r="H22" s="257">
        <v>9.4584384600117506</v>
      </c>
      <c r="I22" s="256">
        <v>5.6088752600321738</v>
      </c>
    </row>
    <row r="23" spans="1:9" x14ac:dyDescent="0.25">
      <c r="A23" s="258" t="s">
        <v>1192</v>
      </c>
      <c r="B23" s="259"/>
      <c r="C23" s="259"/>
      <c r="D23" s="259"/>
      <c r="E23" s="259"/>
      <c r="F23" s="260"/>
      <c r="G23" s="259"/>
      <c r="H23" s="260"/>
      <c r="I23" s="259"/>
    </row>
    <row r="24" spans="1:9" x14ac:dyDescent="0.25">
      <c r="A24" s="255" t="s">
        <v>5</v>
      </c>
      <c r="B24" s="256">
        <v>3.4502296799535657</v>
      </c>
      <c r="C24" s="256">
        <v>2.8383679131146042</v>
      </c>
      <c r="D24" s="256">
        <v>2.9362684664369461</v>
      </c>
      <c r="E24" s="256">
        <v>2.9589310851347275</v>
      </c>
      <c r="F24" s="257">
        <v>2.8449845955496946</v>
      </c>
      <c r="G24" s="256">
        <v>2.7754517301662287</v>
      </c>
      <c r="H24" s="261">
        <v>2.5983101999983611</v>
      </c>
      <c r="I24" s="256">
        <v>2.9003329071782233</v>
      </c>
    </row>
    <row r="25" spans="1:9" x14ac:dyDescent="0.25">
      <c r="A25" s="255" t="s">
        <v>6</v>
      </c>
      <c r="B25" s="256">
        <v>2.7406469943814522</v>
      </c>
      <c r="C25" s="256">
        <v>2.8415738388152101</v>
      </c>
      <c r="D25" s="256">
        <v>2.6739449528341384</v>
      </c>
      <c r="E25" s="256">
        <v>2.0025154547283019</v>
      </c>
      <c r="F25" s="257">
        <v>2.2971626957507785</v>
      </c>
      <c r="G25" s="256">
        <v>1.998065909084265</v>
      </c>
      <c r="H25" s="261">
        <v>1.9829168292752251</v>
      </c>
      <c r="I25" s="256">
        <v>2.1180223650008907</v>
      </c>
    </row>
    <row r="26" spans="1:9" x14ac:dyDescent="0.25">
      <c r="A26" s="255" t="s">
        <v>1190</v>
      </c>
      <c r="B26" s="256">
        <v>4.3024977264045479</v>
      </c>
      <c r="C26" s="256">
        <v>1.9606156561762351</v>
      </c>
      <c r="D26" s="256">
        <v>2.5179271067120914</v>
      </c>
      <c r="E26" s="256">
        <v>2.9342605201553296</v>
      </c>
      <c r="F26" s="257">
        <v>2.4138195378820537</v>
      </c>
      <c r="G26" s="256">
        <v>2.8947820116086111</v>
      </c>
      <c r="H26" s="261">
        <v>2.4590502130482177</v>
      </c>
      <c r="I26" s="256">
        <v>2.6739764371145105</v>
      </c>
    </row>
    <row r="27" spans="1:9" x14ac:dyDescent="0.25">
      <c r="A27" s="255" t="s">
        <v>7</v>
      </c>
      <c r="B27" s="256">
        <v>3.7738952895217261</v>
      </c>
      <c r="C27" s="256">
        <v>0.74954123356054092</v>
      </c>
      <c r="D27" s="256">
        <v>1.2763318451487851</v>
      </c>
      <c r="E27" s="256">
        <v>1.6265760476032904</v>
      </c>
      <c r="F27" s="257">
        <v>1.5717724155408608</v>
      </c>
      <c r="G27" s="256">
        <v>1.787162869543099</v>
      </c>
      <c r="H27" s="261">
        <v>1.2647207842911323</v>
      </c>
      <c r="I27" s="256">
        <v>1.4295407112292466</v>
      </c>
    </row>
    <row r="28" spans="1:9" x14ac:dyDescent="0.25">
      <c r="A28" s="255" t="s">
        <v>1191</v>
      </c>
      <c r="B28" s="256">
        <v>-5.62168918880857E-2</v>
      </c>
      <c r="C28" s="256">
        <v>4.420144992619071</v>
      </c>
      <c r="D28" s="256">
        <v>5.1109816471437153</v>
      </c>
      <c r="E28" s="256">
        <v>2.3829052796379964</v>
      </c>
      <c r="F28" s="257">
        <v>1.7875176214977455</v>
      </c>
      <c r="G28" s="256">
        <v>1.8542299869632615</v>
      </c>
      <c r="H28" s="261">
        <v>1.6671032892541648</v>
      </c>
      <c r="I28" s="256">
        <v>1.770391132691415</v>
      </c>
    </row>
    <row r="29" spans="1:9" x14ac:dyDescent="0.25">
      <c r="A29" s="255" t="s">
        <v>20</v>
      </c>
      <c r="B29" s="256">
        <v>4.0966301698618253</v>
      </c>
      <c r="C29" s="256">
        <v>3.2167529201660505</v>
      </c>
      <c r="D29" s="256">
        <v>3.3312297116142475</v>
      </c>
      <c r="E29" s="256">
        <v>4.2572861680464618</v>
      </c>
      <c r="F29" s="257">
        <v>4.2689047557297375</v>
      </c>
      <c r="G29" s="256">
        <v>4.3547143528141969</v>
      </c>
      <c r="H29" s="261">
        <v>4.1407637831355144</v>
      </c>
      <c r="I29" s="256">
        <v>4.1605489331276733</v>
      </c>
    </row>
    <row r="30" spans="1:9" x14ac:dyDescent="0.25">
      <c r="A30" s="255" t="s">
        <v>21</v>
      </c>
      <c r="B30" s="256">
        <v>7.4364403092734763</v>
      </c>
      <c r="C30" s="256">
        <v>2.060284083698396</v>
      </c>
      <c r="D30" s="256">
        <v>2.5549659668147213</v>
      </c>
      <c r="E30" s="256">
        <v>2.7592376604637168</v>
      </c>
      <c r="F30" s="257">
        <v>3.2539457721422758</v>
      </c>
      <c r="G30" s="256">
        <v>3.5794537300563496</v>
      </c>
      <c r="H30" s="261">
        <v>-4.0156252059523023</v>
      </c>
      <c r="I30" s="256">
        <v>7.1069353468329943</v>
      </c>
    </row>
    <row r="31" spans="1:9" x14ac:dyDescent="0.25">
      <c r="A31" s="255" t="s">
        <v>8</v>
      </c>
      <c r="B31" s="256">
        <v>3.4795460915184631</v>
      </c>
      <c r="C31" s="256">
        <v>4.2361057295795712</v>
      </c>
      <c r="D31" s="256">
        <v>4.0806609361178543</v>
      </c>
      <c r="E31" s="256">
        <v>4.3977656456811882</v>
      </c>
      <c r="F31" s="257">
        <v>3.9354048456918833</v>
      </c>
      <c r="G31" s="256">
        <v>3.7138184295109955</v>
      </c>
      <c r="H31" s="261">
        <v>4.3275092971441964</v>
      </c>
      <c r="I31" s="256">
        <v>3.9293498017583812</v>
      </c>
    </row>
    <row r="32" spans="1:9" x14ac:dyDescent="0.25">
      <c r="A32" s="258" t="s">
        <v>1193</v>
      </c>
      <c r="B32" s="262"/>
      <c r="C32" s="262"/>
      <c r="D32" s="262"/>
      <c r="E32" s="262"/>
      <c r="F32" s="258"/>
      <c r="G32" s="262"/>
      <c r="H32" s="258"/>
      <c r="I32" s="262"/>
    </row>
    <row r="33" spans="1:9" x14ac:dyDescent="0.25">
      <c r="A33" s="255" t="s">
        <v>1194</v>
      </c>
      <c r="B33" s="263">
        <v>2.3000000000000114</v>
      </c>
      <c r="C33" s="263">
        <v>-0.15000000000000568</v>
      </c>
      <c r="D33" s="263">
        <v>4</v>
      </c>
      <c r="E33" s="263">
        <v>5.0999999999999943</v>
      </c>
      <c r="F33" s="264">
        <v>1.9820553747415628</v>
      </c>
      <c r="G33" s="263">
        <v>2.5700269863217255</v>
      </c>
      <c r="H33" s="264">
        <v>4.1294428446322886</v>
      </c>
      <c r="I33" s="263">
        <v>4.7033410740384038</v>
      </c>
    </row>
    <row r="34" spans="1:9" x14ac:dyDescent="0.25">
      <c r="A34" s="255" t="s">
        <v>1195</v>
      </c>
      <c r="B34" s="263">
        <v>0.5</v>
      </c>
      <c r="C34" s="263">
        <v>-1.7999999999999972</v>
      </c>
      <c r="D34" s="263">
        <v>-1.7000000000000028</v>
      </c>
      <c r="E34" s="263">
        <v>-1</v>
      </c>
      <c r="F34" s="264">
        <v>-2.9699423519639417E-2</v>
      </c>
      <c r="G34" s="263">
        <v>2.0345457565621494</v>
      </c>
      <c r="H34" s="264">
        <v>0.31932498605423493</v>
      </c>
      <c r="I34" s="263">
        <v>2.588305873204785</v>
      </c>
    </row>
    <row r="35" spans="1:9" x14ac:dyDescent="0.25">
      <c r="A35" s="255" t="s">
        <v>1196</v>
      </c>
      <c r="B35" s="263">
        <v>7.5</v>
      </c>
      <c r="C35" s="263">
        <v>-5.9000000000000057</v>
      </c>
      <c r="D35" s="263">
        <v>-0.70000000000000284</v>
      </c>
      <c r="E35" s="263">
        <v>3.7000000000000028</v>
      </c>
      <c r="F35" s="264">
        <v>1.7496628629556366</v>
      </c>
      <c r="G35" s="263">
        <v>1.8742291108068407</v>
      </c>
      <c r="H35" s="264">
        <v>1.4331222661449079</v>
      </c>
      <c r="I35" s="263">
        <v>1.8397913832832</v>
      </c>
    </row>
    <row r="36" spans="1:9" x14ac:dyDescent="0.25">
      <c r="A36" s="255" t="s">
        <v>1197</v>
      </c>
      <c r="B36" s="263">
        <v>-2.1</v>
      </c>
      <c r="C36" s="263">
        <v>6.1</v>
      </c>
      <c r="D36" s="263">
        <v>6.2134262508709952</v>
      </c>
      <c r="E36" s="263">
        <v>7.1636133403460036</v>
      </c>
      <c r="F36" s="264">
        <v>2.8830334821643433</v>
      </c>
      <c r="G36" s="263">
        <v>2.8473815735810648</v>
      </c>
      <c r="H36" s="264">
        <v>4.2446535737108437</v>
      </c>
      <c r="I36" s="263">
        <v>2.6468896697112498</v>
      </c>
    </row>
    <row r="37" spans="1:9" x14ac:dyDescent="0.25">
      <c r="A37" s="255" t="s">
        <v>1198</v>
      </c>
      <c r="B37" s="263">
        <v>0</v>
      </c>
      <c r="C37" s="263">
        <v>0</v>
      </c>
      <c r="D37" s="263">
        <v>4.0418322148079966</v>
      </c>
      <c r="E37" s="263">
        <v>11.422279446879003</v>
      </c>
      <c r="F37" s="264">
        <v>4.4940411363429966</v>
      </c>
      <c r="G37" s="263">
        <v>5.5662189843765031</v>
      </c>
      <c r="H37" s="264">
        <v>4.326422337336</v>
      </c>
      <c r="I37" s="263">
        <v>4.0696139614002647</v>
      </c>
    </row>
    <row r="38" spans="1:9" x14ac:dyDescent="0.25">
      <c r="A38" s="255" t="s">
        <v>1199</v>
      </c>
      <c r="B38" s="263">
        <v>4.9325507101187727</v>
      </c>
      <c r="C38" s="263">
        <v>3.403724544065696</v>
      </c>
      <c r="D38" s="263">
        <v>3.5082858472403089</v>
      </c>
      <c r="E38" s="263">
        <v>3.3954239191093913</v>
      </c>
      <c r="F38" s="264">
        <v>3.8447319199451258</v>
      </c>
      <c r="G38" s="263">
        <v>4.6924043189904623</v>
      </c>
      <c r="H38" s="265">
        <v>3.6499339072130739</v>
      </c>
      <c r="I38" s="263">
        <v>4.224920308748124</v>
      </c>
    </row>
    <row r="39" spans="1:9" ht="9.9499999999999993" customHeight="1" x14ac:dyDescent="0.25">
      <c r="A39" s="10"/>
      <c r="B39" s="52"/>
      <c r="C39" s="52"/>
      <c r="D39" s="266"/>
      <c r="E39" s="52"/>
      <c r="F39" s="52"/>
      <c r="G39" s="266"/>
    </row>
    <row r="40" spans="1:9" x14ac:dyDescent="0.25">
      <c r="A40" s="29" t="s">
        <v>1200</v>
      </c>
      <c r="B40" s="29"/>
      <c r="C40" s="29"/>
      <c r="D40" s="29"/>
      <c r="E40" s="29"/>
      <c r="F40" s="29"/>
      <c r="G40" s="29"/>
    </row>
    <row r="41" spans="1:9" x14ac:dyDescent="0.25">
      <c r="A41" s="29" t="s">
        <v>1201</v>
      </c>
      <c r="B41" s="29"/>
      <c r="C41" s="29"/>
      <c r="D41" s="29"/>
      <c r="E41" s="29"/>
      <c r="F41" s="29"/>
      <c r="G41" s="29"/>
    </row>
    <row r="42" spans="1:9" x14ac:dyDescent="0.25">
      <c r="A42" s="29" t="s">
        <v>1202</v>
      </c>
      <c r="B42" s="29"/>
      <c r="C42" s="29"/>
      <c r="D42" s="29"/>
      <c r="E42" s="29"/>
      <c r="F42" s="29"/>
      <c r="G42" s="29"/>
    </row>
    <row r="43" spans="1:9" x14ac:dyDescent="0.25">
      <c r="A43" s="293" t="s">
        <v>1203</v>
      </c>
      <c r="B43" s="293"/>
      <c r="C43" s="293"/>
      <c r="D43" s="293"/>
      <c r="E43" s="293"/>
      <c r="F43" s="293"/>
      <c r="G43" s="293"/>
      <c r="H43" s="293"/>
      <c r="I43" s="293"/>
    </row>
    <row r="44" spans="1:9" x14ac:dyDescent="0.25">
      <c r="A44" s="293"/>
      <c r="B44" s="293"/>
      <c r="C44" s="293"/>
      <c r="D44" s="293"/>
      <c r="E44" s="293"/>
      <c r="F44" s="293"/>
      <c r="G44" s="293"/>
      <c r="H44" s="293"/>
      <c r="I44" s="293"/>
    </row>
    <row r="45" spans="1:9" ht="15" customHeight="1" x14ac:dyDescent="0.25">
      <c r="A45" s="293" t="s">
        <v>1204</v>
      </c>
      <c r="B45" s="293"/>
      <c r="C45" s="293"/>
      <c r="D45" s="293"/>
      <c r="E45" s="293"/>
      <c r="F45" s="293"/>
      <c r="G45" s="293"/>
      <c r="H45" s="293"/>
      <c r="I45" s="293"/>
    </row>
    <row r="46" spans="1:9" ht="25.5" customHeight="1" x14ac:dyDescent="0.25">
      <c r="A46" s="293"/>
      <c r="B46" s="293"/>
      <c r="C46" s="293"/>
      <c r="D46" s="293"/>
      <c r="E46" s="293"/>
      <c r="F46" s="293"/>
      <c r="G46" s="293"/>
      <c r="H46" s="293"/>
      <c r="I46" s="293"/>
    </row>
    <row r="47" spans="1:9" x14ac:dyDescent="0.25">
      <c r="A47" s="293"/>
      <c r="B47" s="293"/>
      <c r="C47" s="293"/>
      <c r="D47" s="293"/>
      <c r="E47" s="293"/>
      <c r="F47" s="293"/>
      <c r="G47" s="293"/>
      <c r="H47" s="293"/>
      <c r="I47" s="293"/>
    </row>
    <row r="48" spans="1:9" x14ac:dyDescent="0.25">
      <c r="A48" s="293"/>
      <c r="B48" s="293"/>
      <c r="C48" s="293"/>
      <c r="D48" s="293"/>
      <c r="E48" s="293"/>
      <c r="F48" s="293"/>
      <c r="G48" s="293"/>
      <c r="H48" s="293"/>
      <c r="I48" s="293"/>
    </row>
    <row r="49" spans="1:10" x14ac:dyDescent="0.25">
      <c r="B49" s="3"/>
      <c r="C49" s="3"/>
      <c r="D49" s="3"/>
      <c r="E49" s="3"/>
      <c r="F49" s="267"/>
      <c r="G49" s="267"/>
    </row>
    <row r="50" spans="1:10" x14ac:dyDescent="0.25">
      <c r="A50" s="268"/>
      <c r="B50" s="268"/>
      <c r="C50" s="268"/>
      <c r="D50" s="268"/>
      <c r="E50" s="268"/>
      <c r="F50" s="268"/>
      <c r="G50" s="268"/>
      <c r="H50" s="268"/>
      <c r="I50" s="268"/>
    </row>
    <row r="51" spans="1:10" x14ac:dyDescent="0.25">
      <c r="A51" s="269"/>
      <c r="B51" s="270"/>
      <c r="C51" s="8"/>
      <c r="D51" s="8"/>
      <c r="E51" s="8"/>
      <c r="F51" s="271"/>
      <c r="G51" s="271"/>
      <c r="H51" s="272"/>
      <c r="I51" s="272"/>
      <c r="J51" s="272"/>
    </row>
    <row r="52" spans="1:10" x14ac:dyDescent="0.25">
      <c r="A52" s="269"/>
      <c r="B52" s="270"/>
      <c r="C52" s="8"/>
      <c r="D52" s="8"/>
      <c r="E52" s="8"/>
      <c r="F52" s="271"/>
      <c r="G52" s="271"/>
      <c r="H52" s="272"/>
      <c r="I52" s="272"/>
      <c r="J52" s="272"/>
    </row>
    <row r="53" spans="1:10" x14ac:dyDescent="0.25">
      <c r="A53" s="8"/>
      <c r="B53" s="268"/>
      <c r="C53" s="8"/>
      <c r="D53" s="8"/>
      <c r="E53" s="8"/>
      <c r="F53" s="8"/>
      <c r="G53" s="8"/>
      <c r="H53" s="272"/>
      <c r="I53" s="272"/>
      <c r="J53" s="272"/>
    </row>
    <row r="54" spans="1:10" x14ac:dyDescent="0.25">
      <c r="A54" s="8"/>
      <c r="B54" s="268"/>
      <c r="C54" s="8"/>
      <c r="D54" s="8"/>
      <c r="E54" s="8"/>
      <c r="F54" s="8"/>
      <c r="G54" s="8"/>
      <c r="H54" s="272"/>
      <c r="I54" s="272"/>
      <c r="J54" s="272"/>
    </row>
  </sheetData>
  <mergeCells count="6">
    <mergeCell ref="A47:I48"/>
    <mergeCell ref="B4:E4"/>
    <mergeCell ref="F4:G4"/>
    <mergeCell ref="H4:I4"/>
    <mergeCell ref="A43:I44"/>
    <mergeCell ref="A45:I46"/>
  </mergeCells>
  <hyperlinks>
    <hyperlink ref="L2" location="Contents!A1" display="&lt;&lt;Back" xr:uid="{ACC77441-2EB2-4D7A-8BAD-ADAE762921ED}"/>
  </hyperlinks>
  <pageMargins left="0.7" right="0.7" top="0.75" bottom="0.75" header="0.3" footer="0.3"/>
  <pageSetup paperSize="9" scale="77" orientation="portrait"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4B187-A301-44E5-87D4-48D7BB32E1ED}">
  <sheetPr>
    <pageSetUpPr fitToPage="1"/>
  </sheetPr>
  <dimension ref="A1:T43"/>
  <sheetViews>
    <sheetView showGridLines="0" zoomScaleNormal="100" workbookViewId="0"/>
  </sheetViews>
  <sheetFormatPr defaultRowHeight="15" x14ac:dyDescent="0.25"/>
  <cols>
    <col min="1" max="1" width="28.42578125" customWidth="1"/>
    <col min="2" max="2" width="7" hidden="1" customWidth="1"/>
    <col min="3" max="9" width="7.42578125" customWidth="1"/>
    <col min="10" max="10" width="6.5703125" customWidth="1"/>
  </cols>
  <sheetData>
    <row r="1" spans="1:12" ht="23.25" x14ac:dyDescent="0.35">
      <c r="A1" s="242" t="s">
        <v>1205</v>
      </c>
      <c r="B1" s="242"/>
      <c r="E1" s="197"/>
      <c r="F1" s="197"/>
      <c r="G1" s="197"/>
    </row>
    <row r="2" spans="1:12" x14ac:dyDescent="0.25">
      <c r="A2" s="243" t="s">
        <v>1187</v>
      </c>
      <c r="B2" s="243"/>
      <c r="E2" s="197"/>
      <c r="F2" s="197"/>
      <c r="G2" s="197"/>
      <c r="L2" s="1" t="str">
        <f>HYPERLINK("#'Contents'!A1","&lt;&lt;Back")</f>
        <v>&lt;&lt;Back</v>
      </c>
    </row>
    <row r="3" spans="1:12" ht="9" customHeight="1" x14ac:dyDescent="0.25">
      <c r="E3" s="197"/>
      <c r="F3" s="197"/>
      <c r="G3" s="197"/>
    </row>
    <row r="4" spans="1:12" ht="30" customHeight="1" x14ac:dyDescent="0.25">
      <c r="A4" s="244"/>
      <c r="B4" s="294" t="s">
        <v>1188</v>
      </c>
      <c r="C4" s="298"/>
      <c r="D4" s="298"/>
      <c r="E4" s="298"/>
      <c r="F4" s="296" t="s">
        <v>12</v>
      </c>
      <c r="G4" s="297"/>
      <c r="H4" s="299" t="s">
        <v>13</v>
      </c>
      <c r="I4" s="294"/>
    </row>
    <row r="5" spans="1:12" x14ac:dyDescent="0.25">
      <c r="A5" s="245"/>
      <c r="B5" s="246">
        <v>2022</v>
      </c>
      <c r="C5" s="246">
        <v>2023</v>
      </c>
      <c r="D5" s="246">
        <v>2024</v>
      </c>
      <c r="E5" s="246">
        <v>2025</v>
      </c>
      <c r="F5" s="273">
        <v>2026</v>
      </c>
      <c r="G5" s="246">
        <v>2027</v>
      </c>
      <c r="H5" s="273">
        <v>2026</v>
      </c>
      <c r="I5" s="246">
        <v>2027</v>
      </c>
    </row>
    <row r="6" spans="1:12" x14ac:dyDescent="0.25">
      <c r="A6" s="249" t="s">
        <v>1206</v>
      </c>
      <c r="B6" s="250">
        <v>17.8626651639423</v>
      </c>
      <c r="C6" s="250">
        <v>7.5135086240572413</v>
      </c>
      <c r="D6" s="250">
        <v>7.8028283053277914</v>
      </c>
      <c r="E6" s="250">
        <v>5.27459179464842</v>
      </c>
      <c r="F6" s="274">
        <v>4.8334084920900189</v>
      </c>
      <c r="G6" s="250">
        <v>5.0594363423359434</v>
      </c>
      <c r="H6" s="274">
        <v>3.2798701242361172</v>
      </c>
      <c r="I6" s="250">
        <v>6.4367420953411081</v>
      </c>
      <c r="J6" s="3"/>
    </row>
    <row r="7" spans="1:12" x14ac:dyDescent="0.25">
      <c r="A7" s="252" t="s">
        <v>1207</v>
      </c>
      <c r="B7" s="253"/>
      <c r="C7" s="253"/>
      <c r="D7" s="253"/>
      <c r="E7" s="253"/>
      <c r="F7" s="253"/>
      <c r="G7" s="253"/>
      <c r="H7" s="275"/>
      <c r="I7" s="275"/>
      <c r="J7" s="3"/>
    </row>
    <row r="8" spans="1:12" x14ac:dyDescent="0.25">
      <c r="A8" s="255" t="s">
        <v>6</v>
      </c>
      <c r="B8" s="256">
        <v>11.828668261257606</v>
      </c>
      <c r="C8" s="256">
        <v>5.595095344251555</v>
      </c>
      <c r="D8" s="256">
        <v>7.1557030427504165</v>
      </c>
      <c r="E8" s="256">
        <v>4.1623549211921684</v>
      </c>
      <c r="F8" s="261">
        <v>2.4202415391086252</v>
      </c>
      <c r="G8" s="256">
        <v>2.5135198638486456</v>
      </c>
      <c r="H8" s="265">
        <v>1.6753151670545474</v>
      </c>
      <c r="I8" s="263">
        <v>2.5173112197397929</v>
      </c>
      <c r="J8" s="3"/>
    </row>
    <row r="9" spans="1:12" x14ac:dyDescent="0.25">
      <c r="A9" s="255" t="s">
        <v>1208</v>
      </c>
      <c r="B9" s="256">
        <v>32.51789040378825</v>
      </c>
      <c r="C9" s="256">
        <v>7.6443506304418873</v>
      </c>
      <c r="D9" s="256">
        <v>6.8197967689683781</v>
      </c>
      <c r="E9" s="256">
        <v>3.9749792029185826</v>
      </c>
      <c r="F9" s="261">
        <v>3.3644862655694663</v>
      </c>
      <c r="G9" s="256">
        <v>3.7912980576240818</v>
      </c>
      <c r="H9" s="265">
        <v>1.2919380327995444</v>
      </c>
      <c r="I9" s="263">
        <v>4.8484863451313087</v>
      </c>
      <c r="J9" s="3"/>
    </row>
    <row r="10" spans="1:12" x14ac:dyDescent="0.25">
      <c r="A10" s="255" t="s">
        <v>7</v>
      </c>
      <c r="B10" s="256">
        <v>17.98165001537803</v>
      </c>
      <c r="C10" s="256">
        <v>4.4213103562353639</v>
      </c>
      <c r="D10" s="256">
        <v>4.9200840703113258</v>
      </c>
      <c r="E10" s="256">
        <v>4.4668532907087943</v>
      </c>
      <c r="F10" s="261">
        <v>5.4739647660523527</v>
      </c>
      <c r="G10" s="256">
        <v>5.1142955569493331</v>
      </c>
      <c r="H10" s="265">
        <v>4.6436938317149457</v>
      </c>
      <c r="I10" s="263">
        <v>5.265145261894566</v>
      </c>
      <c r="J10" s="3"/>
    </row>
    <row r="11" spans="1:12" x14ac:dyDescent="0.25">
      <c r="A11" s="276" t="s">
        <v>1209</v>
      </c>
      <c r="B11" s="256">
        <v>-10.649253046250227</v>
      </c>
      <c r="C11" s="256">
        <v>5.2448742345138077</v>
      </c>
      <c r="D11" s="256">
        <v>8.1796148988741777</v>
      </c>
      <c r="E11" s="256">
        <v>0.43692477407988317</v>
      </c>
      <c r="F11" s="261">
        <v>2.6909170628095058</v>
      </c>
      <c r="G11" s="256">
        <v>1.2018113441650158</v>
      </c>
      <c r="H11" s="265">
        <v>1.7161964077924141</v>
      </c>
      <c r="I11" s="263">
        <v>3.0286610471707887</v>
      </c>
      <c r="J11" s="3"/>
    </row>
    <row r="12" spans="1:12" x14ac:dyDescent="0.25">
      <c r="A12" s="255" t="s">
        <v>20</v>
      </c>
      <c r="B12" s="256">
        <v>33.109630323789368</v>
      </c>
      <c r="C12" s="256">
        <v>16.549380472110499</v>
      </c>
      <c r="D12" s="256">
        <v>8.5417719621510013</v>
      </c>
      <c r="E12" s="256">
        <v>5.8748525726371126</v>
      </c>
      <c r="F12" s="261">
        <v>3.6960290740021051</v>
      </c>
      <c r="G12" s="256">
        <v>3.4488632868828306</v>
      </c>
      <c r="H12" s="265">
        <v>3.0667069344071374</v>
      </c>
      <c r="I12" s="263">
        <v>3.5461361379428347</v>
      </c>
      <c r="J12" s="3"/>
    </row>
    <row r="13" spans="1:12" x14ac:dyDescent="0.25">
      <c r="A13" s="255" t="s">
        <v>21</v>
      </c>
      <c r="B13" s="256">
        <v>38.596828342156606</v>
      </c>
      <c r="C13" s="256">
        <v>18.05214458007962</v>
      </c>
      <c r="D13" s="256">
        <v>0.2677983531111261</v>
      </c>
      <c r="E13" s="256">
        <v>1.677393865614607</v>
      </c>
      <c r="F13" s="261">
        <v>6.54699750726635</v>
      </c>
      <c r="G13" s="256">
        <v>5.6210383538410236</v>
      </c>
      <c r="H13" s="265">
        <v>-10.347465097973451</v>
      </c>
      <c r="I13" s="263">
        <v>21.083873472040104</v>
      </c>
      <c r="J13" s="3"/>
    </row>
    <row r="14" spans="1:12" x14ac:dyDescent="0.25">
      <c r="A14" s="255" t="s">
        <v>8</v>
      </c>
      <c r="B14" s="256">
        <v>17.224606637199596</v>
      </c>
      <c r="C14" s="256">
        <v>12.604019057380267</v>
      </c>
      <c r="D14" s="256">
        <v>15.406527985239515</v>
      </c>
      <c r="E14" s="256">
        <v>8.3431454031075667</v>
      </c>
      <c r="F14" s="261">
        <v>4.9061715434990161</v>
      </c>
      <c r="G14" s="256">
        <v>6.4458058312560462</v>
      </c>
      <c r="H14" s="265">
        <v>4.0492440720557799</v>
      </c>
      <c r="I14" s="263">
        <v>8.8647039917258752</v>
      </c>
      <c r="J14" s="3"/>
    </row>
    <row r="15" spans="1:12" x14ac:dyDescent="0.25">
      <c r="A15" s="258" t="s">
        <v>1210</v>
      </c>
      <c r="B15" s="259"/>
      <c r="C15" s="259"/>
      <c r="D15" s="259"/>
      <c r="E15" s="259"/>
      <c r="F15" s="277"/>
      <c r="G15" s="259"/>
      <c r="H15" s="278"/>
      <c r="I15" s="279"/>
      <c r="J15" s="3"/>
    </row>
    <row r="16" spans="1:12" x14ac:dyDescent="0.25">
      <c r="A16" s="255" t="s">
        <v>48</v>
      </c>
      <c r="B16" s="256">
        <v>19.464203444023035</v>
      </c>
      <c r="C16" s="256">
        <v>-4.1565063519216512</v>
      </c>
      <c r="D16" s="256">
        <v>7.2596658218726517</v>
      </c>
      <c r="E16" s="256">
        <v>0.48029633132187222</v>
      </c>
      <c r="F16" s="261">
        <v>2.6365604508135743</v>
      </c>
      <c r="G16" s="256">
        <v>2.7834980578652413</v>
      </c>
      <c r="H16" s="265">
        <v>0.85212330011390502</v>
      </c>
      <c r="I16" s="263">
        <v>4.5844648933411891</v>
      </c>
      <c r="J16" s="3"/>
      <c r="K16" s="3"/>
    </row>
    <row r="17" spans="1:20" x14ac:dyDescent="0.25">
      <c r="A17" s="255" t="s">
        <v>49</v>
      </c>
      <c r="B17" s="256">
        <v>75.4148279375448</v>
      </c>
      <c r="C17" s="256">
        <v>27.235585088123425</v>
      </c>
      <c r="D17" s="256">
        <v>11.741852958718413</v>
      </c>
      <c r="E17" s="256">
        <v>5.1874643875676085</v>
      </c>
      <c r="F17" s="261">
        <v>3.9077459000420367</v>
      </c>
      <c r="G17" s="256">
        <v>5.5276424725640982</v>
      </c>
      <c r="H17" s="265">
        <v>0.2059944447742712</v>
      </c>
      <c r="I17" s="263">
        <v>9.2043090306127553</v>
      </c>
      <c r="J17" s="3"/>
      <c r="K17" s="3"/>
    </row>
    <row r="18" spans="1:20" x14ac:dyDescent="0.25">
      <c r="A18" s="255" t="s">
        <v>51</v>
      </c>
      <c r="B18" s="256">
        <v>8.4073848020144037</v>
      </c>
      <c r="C18" s="256">
        <v>6.0288158911139034</v>
      </c>
      <c r="D18" s="256">
        <v>6.9816610833938642</v>
      </c>
      <c r="E18" s="256">
        <v>6.6243179243423489</v>
      </c>
      <c r="F18" s="261">
        <v>5.6915499604490494</v>
      </c>
      <c r="G18" s="256">
        <v>5.4934923395993707</v>
      </c>
      <c r="H18" s="265">
        <v>4.7705336630281758</v>
      </c>
      <c r="I18" s="263">
        <v>6.1684326298177661</v>
      </c>
      <c r="J18" s="3"/>
      <c r="K18" s="3"/>
    </row>
    <row r="19" spans="1:20" x14ac:dyDescent="0.25">
      <c r="A19" s="255" t="s">
        <v>1211</v>
      </c>
      <c r="B19" s="256"/>
      <c r="C19" s="263">
        <v>6.393709110327821</v>
      </c>
      <c r="D19" s="263">
        <v>6.2699273429508731</v>
      </c>
      <c r="E19" s="263">
        <v>5.6588074285031835</v>
      </c>
      <c r="F19" s="265">
        <v>5.6458334298516322</v>
      </c>
      <c r="G19" s="263">
        <v>5.4716799004898649</v>
      </c>
      <c r="H19" s="265">
        <v>4.7913749712401694</v>
      </c>
      <c r="I19" s="263">
        <v>6.3185365397788056</v>
      </c>
      <c r="J19" s="3"/>
    </row>
    <row r="20" spans="1:20" ht="9.6" customHeight="1" x14ac:dyDescent="0.25"/>
    <row r="21" spans="1:20" ht="14.25" customHeight="1" x14ac:dyDescent="0.25">
      <c r="A21" s="29" t="s">
        <v>1212</v>
      </c>
      <c r="B21" s="29"/>
      <c r="C21" s="29"/>
      <c r="D21" s="29"/>
      <c r="E21" s="29"/>
      <c r="F21" s="29"/>
      <c r="G21" s="29"/>
    </row>
    <row r="22" spans="1:20" ht="14.25" customHeight="1" x14ac:dyDescent="0.25">
      <c r="A22" s="29" t="s">
        <v>1201</v>
      </c>
      <c r="B22" s="29"/>
      <c r="C22" s="29"/>
      <c r="D22" s="29"/>
      <c r="E22" s="29"/>
      <c r="F22" s="29"/>
      <c r="G22" s="29"/>
    </row>
    <row r="23" spans="1:20" ht="14.25" customHeight="1" x14ac:dyDescent="0.25">
      <c r="A23" s="29" t="s">
        <v>1202</v>
      </c>
      <c r="B23" s="29"/>
      <c r="C23" s="29"/>
      <c r="D23" s="29"/>
      <c r="E23" s="29"/>
      <c r="F23" s="29"/>
      <c r="G23" s="29"/>
    </row>
    <row r="24" spans="1:20" x14ac:dyDescent="0.25">
      <c r="A24" s="280" t="s">
        <v>1213</v>
      </c>
      <c r="B24" s="280"/>
      <c r="C24" s="280"/>
      <c r="D24" s="280"/>
      <c r="E24" s="280"/>
      <c r="F24" s="280"/>
    </row>
    <row r="25" spans="1:20" x14ac:dyDescent="0.25">
      <c r="A25" s="28"/>
      <c r="B25" s="28"/>
      <c r="C25" s="28"/>
      <c r="D25" s="28"/>
      <c r="E25" s="28"/>
      <c r="F25" s="28"/>
      <c r="G25" s="28"/>
      <c r="J25" s="281"/>
    </row>
    <row r="27" spans="1:20" x14ac:dyDescent="0.25">
      <c r="C27" s="3"/>
      <c r="D27" s="3"/>
      <c r="E27" s="3"/>
      <c r="F27" s="3"/>
      <c r="G27" s="3"/>
    </row>
    <row r="28" spans="1:20" x14ac:dyDescent="0.25">
      <c r="G28" s="3"/>
    </row>
    <row r="29" spans="1:20" x14ac:dyDescent="0.25">
      <c r="G29" s="3"/>
    </row>
    <row r="30" spans="1:20" x14ac:dyDescent="0.25">
      <c r="G30" s="3"/>
      <c r="K30" s="3"/>
      <c r="L30" s="3"/>
      <c r="N30" s="3"/>
      <c r="O30" s="3"/>
      <c r="P30" s="3"/>
      <c r="Q30" s="3"/>
      <c r="R30" s="3"/>
      <c r="S30" s="3"/>
      <c r="T30" s="3"/>
    </row>
    <row r="31" spans="1:20" x14ac:dyDescent="0.25">
      <c r="G31" s="3"/>
      <c r="K31" s="3"/>
      <c r="L31" s="3"/>
      <c r="N31" s="3"/>
      <c r="O31" s="3"/>
      <c r="P31" s="3"/>
      <c r="Q31" s="3"/>
      <c r="R31" s="3"/>
      <c r="S31" s="3"/>
      <c r="T31" s="3"/>
    </row>
    <row r="32" spans="1:20" x14ac:dyDescent="0.25">
      <c r="G32" s="3"/>
    </row>
    <row r="33" spans="7:7" x14ac:dyDescent="0.25">
      <c r="G33" s="3"/>
    </row>
    <row r="34" spans="7:7" x14ac:dyDescent="0.25">
      <c r="G34" s="3"/>
    </row>
    <row r="35" spans="7:7" x14ac:dyDescent="0.25">
      <c r="G35" s="3"/>
    </row>
    <row r="36" spans="7:7" x14ac:dyDescent="0.25">
      <c r="G36" s="3"/>
    </row>
    <row r="37" spans="7:7" x14ac:dyDescent="0.25">
      <c r="G37" s="3"/>
    </row>
    <row r="38" spans="7:7" x14ac:dyDescent="0.25">
      <c r="G38" s="3"/>
    </row>
    <row r="39" spans="7:7" x14ac:dyDescent="0.25">
      <c r="G39" s="3"/>
    </row>
    <row r="40" spans="7:7" x14ac:dyDescent="0.25">
      <c r="G40" s="3"/>
    </row>
    <row r="41" spans="7:7" x14ac:dyDescent="0.25">
      <c r="G41" s="3"/>
    </row>
    <row r="42" spans="7:7" x14ac:dyDescent="0.25">
      <c r="G42" s="3"/>
    </row>
    <row r="43" spans="7:7" x14ac:dyDescent="0.25">
      <c r="G43" s="3"/>
    </row>
  </sheetData>
  <mergeCells count="3">
    <mergeCell ref="B4:E4"/>
    <mergeCell ref="F4:G4"/>
    <mergeCell ref="H4:I4"/>
  </mergeCells>
  <pageMargins left="0.7" right="0.7" top="0.75" bottom="0.75" header="0.3" footer="0.3"/>
  <pageSetup paperSize="9" orientation="portrait"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F9562-59A9-4210-A8FE-224E2A2DE79E}">
  <dimension ref="A1:AD28"/>
  <sheetViews>
    <sheetView showGridLines="0" zoomScale="70" zoomScaleNormal="70" workbookViewId="0"/>
  </sheetViews>
  <sheetFormatPr defaultRowHeight="15" x14ac:dyDescent="0.25"/>
  <cols>
    <col min="1" max="16" width="9" customWidth="1"/>
  </cols>
  <sheetData>
    <row r="1" spans="1:30" ht="24" x14ac:dyDescent="0.4">
      <c r="A1" s="2" t="s">
        <v>0</v>
      </c>
    </row>
    <row r="2" spans="1:30" ht="18.75" x14ac:dyDescent="0.3">
      <c r="A2" s="5" t="s">
        <v>1</v>
      </c>
      <c r="R2" s="1" t="str">
        <f>HYPERLINK("#'Contents'!A1","&lt;&lt;Back")</f>
        <v>&lt;&lt;Back</v>
      </c>
      <c r="U2" t="s">
        <v>2</v>
      </c>
    </row>
    <row r="3" spans="1:30" x14ac:dyDescent="0.25">
      <c r="V3">
        <v>2019</v>
      </c>
      <c r="W3">
        <v>2020</v>
      </c>
      <c r="X3">
        <v>2021</v>
      </c>
      <c r="Y3">
        <v>2022</v>
      </c>
      <c r="Z3">
        <v>2023</v>
      </c>
      <c r="AA3">
        <v>2024</v>
      </c>
      <c r="AB3">
        <v>2025</v>
      </c>
      <c r="AC3">
        <v>2026</v>
      </c>
      <c r="AD3">
        <v>2027</v>
      </c>
    </row>
    <row r="4" spans="1:30" x14ac:dyDescent="0.25">
      <c r="U4" t="s">
        <v>3</v>
      </c>
      <c r="V4">
        <v>100</v>
      </c>
      <c r="W4" s="3">
        <v>94.651355499565597</v>
      </c>
      <c r="X4" s="3">
        <v>103.14839423005382</v>
      </c>
      <c r="Y4" s="3">
        <v>105.61929388586718</v>
      </c>
      <c r="Z4" s="3">
        <v>104.65701134356752</v>
      </c>
      <c r="AA4" s="3">
        <v>107.5047682124727</v>
      </c>
      <c r="AB4" s="3">
        <v>112.04692221665798</v>
      </c>
      <c r="AC4" s="3"/>
    </row>
    <row r="5" spans="1:30" x14ac:dyDescent="0.25">
      <c r="U5" t="s">
        <v>12</v>
      </c>
      <c r="AB5" s="3">
        <v>112.04692221665798</v>
      </c>
      <c r="AC5" s="3">
        <v>114.148996705377</v>
      </c>
      <c r="AD5" s="3">
        <v>117.11274310028173</v>
      </c>
    </row>
    <row r="6" spans="1:30" x14ac:dyDescent="0.25">
      <c r="U6" t="s">
        <v>13</v>
      </c>
      <c r="AB6" s="3">
        <v>112.04692221665798</v>
      </c>
      <c r="AC6" s="3">
        <v>116.39802687297781</v>
      </c>
      <c r="AD6" s="3">
        <v>121.11415256526483</v>
      </c>
    </row>
    <row r="12" spans="1:30" x14ac:dyDescent="0.25">
      <c r="U12" t="s">
        <v>4</v>
      </c>
    </row>
    <row r="14" spans="1:30" x14ac:dyDescent="0.25">
      <c r="V14">
        <v>2023</v>
      </c>
      <c r="W14">
        <v>2024</v>
      </c>
      <c r="X14">
        <v>2025</v>
      </c>
      <c r="Y14">
        <v>2026</v>
      </c>
      <c r="Z14">
        <v>2027</v>
      </c>
    </row>
    <row r="15" spans="1:30" x14ac:dyDescent="0.25">
      <c r="U15" s="8" t="s">
        <v>5</v>
      </c>
      <c r="V15" s="3">
        <v>-0.91108594547082544</v>
      </c>
      <c r="W15" s="3">
        <v>2.7210378285660908</v>
      </c>
      <c r="X15" s="3">
        <v>4.2250721337384434</v>
      </c>
      <c r="Y15" s="3">
        <v>3.8832879745740718</v>
      </c>
      <c r="Z15" s="3">
        <v>4.0517230566404816</v>
      </c>
    </row>
    <row r="16" spans="1:30" x14ac:dyDescent="0.25">
      <c r="U16" s="8" t="s">
        <v>6</v>
      </c>
      <c r="V16" s="3">
        <v>3.7040764272109492E-2</v>
      </c>
      <c r="W16" s="3">
        <v>0.5617342366172362</v>
      </c>
      <c r="X16" s="3">
        <v>0.43981854062731401</v>
      </c>
      <c r="Y16" s="3">
        <v>0.5173701926268387</v>
      </c>
      <c r="Z16" s="3">
        <v>0.36753055202382073</v>
      </c>
    </row>
    <row r="17" spans="1:26" x14ac:dyDescent="0.25">
      <c r="U17" s="8" t="s">
        <v>7</v>
      </c>
      <c r="V17" s="3">
        <v>-1.4045099442387072</v>
      </c>
      <c r="W17" s="3">
        <v>-0.69978579692223541</v>
      </c>
      <c r="X17" s="3">
        <v>0.27794308144237484</v>
      </c>
      <c r="Y17" s="3">
        <v>5.107459459296234E-2</v>
      </c>
      <c r="Z17" s="3">
        <v>0.4518262800333096</v>
      </c>
    </row>
    <row r="18" spans="1:26" x14ac:dyDescent="0.25">
      <c r="U18" t="s">
        <v>8</v>
      </c>
      <c r="V18" s="3">
        <v>-7.22261917749073E-2</v>
      </c>
      <c r="W18" s="3">
        <v>2.3664840444572657</v>
      </c>
      <c r="X18" s="3">
        <v>3.0787320613516673</v>
      </c>
      <c r="Y18" s="3">
        <v>4.0278556285784894</v>
      </c>
      <c r="Z18" s="3">
        <v>2.3574345533906698</v>
      </c>
    </row>
    <row r="19" spans="1:26" x14ac:dyDescent="0.25">
      <c r="U19" s="8" t="s">
        <v>9</v>
      </c>
      <c r="V19" s="3">
        <v>0.52860942627069174</v>
      </c>
      <c r="W19" s="3">
        <v>0.49260534441381254</v>
      </c>
      <c r="X19" s="3">
        <v>0.4285784503170828</v>
      </c>
      <c r="Y19" s="3">
        <v>-0.71301244122423257</v>
      </c>
      <c r="Z19" s="3">
        <v>0.87493167119268678</v>
      </c>
    </row>
    <row r="20" spans="1:26" x14ac:dyDescent="0.25">
      <c r="U20" s="3"/>
    </row>
    <row r="21" spans="1:26" x14ac:dyDescent="0.25">
      <c r="W21" s="3"/>
    </row>
    <row r="24" spans="1:26" x14ac:dyDescent="0.25">
      <c r="S24" s="8"/>
      <c r="T24" s="4"/>
      <c r="U24" s="3"/>
    </row>
    <row r="25" spans="1:26" x14ac:dyDescent="0.25">
      <c r="S25" s="8"/>
      <c r="T25" s="4"/>
      <c r="U25" s="3"/>
    </row>
    <row r="26" spans="1:26" x14ac:dyDescent="0.25">
      <c r="S26" s="8"/>
      <c r="T26" s="4"/>
      <c r="U26" s="3"/>
    </row>
    <row r="27" spans="1:26" x14ac:dyDescent="0.25">
      <c r="A27" t="s">
        <v>10</v>
      </c>
      <c r="T27" s="4"/>
      <c r="U27" s="3"/>
    </row>
    <row r="28" spans="1:26" x14ac:dyDescent="0.25">
      <c r="A28" t="s">
        <v>11</v>
      </c>
      <c r="S28" s="8"/>
      <c r="T28" s="4"/>
      <c r="U28" s="3"/>
    </row>
  </sheetData>
  <pageMargins left="0.7" right="0.7" top="0.75" bottom="0.75" header="0.3" footer="0.3"/>
  <pageSetup paperSize="9" orientation="portrait" r:id="rId1"/>
  <headerFooter differentFirst="1">
    <oddHeader>&amp;R&amp;K235C24WTO - Internal</oddHeader>
    <firstHeader>&amp;R&amp;K235C24WTO - Internal</first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E4321-C84E-4CB1-9389-7620EA2D4CE6}">
  <sheetPr>
    <pageSetUpPr fitToPage="1"/>
  </sheetPr>
  <dimension ref="A1:AN35"/>
  <sheetViews>
    <sheetView showGridLines="0" zoomScale="70" zoomScaleNormal="70" workbookViewId="0"/>
  </sheetViews>
  <sheetFormatPr defaultRowHeight="15" x14ac:dyDescent="0.25"/>
  <cols>
    <col min="1" max="8" width="9.42578125" customWidth="1"/>
    <col min="9" max="9" width="5.140625" customWidth="1"/>
    <col min="10" max="18" width="9.5703125" customWidth="1"/>
    <col min="23" max="23" width="9" customWidth="1"/>
    <col min="24" max="24" width="12.85546875" customWidth="1"/>
    <col min="26" max="26" width="11" customWidth="1"/>
    <col min="34" max="34" width="14.42578125" customWidth="1"/>
  </cols>
  <sheetData>
    <row r="1" spans="1:40" ht="24" x14ac:dyDescent="0.4">
      <c r="A1" s="6" t="s">
        <v>40</v>
      </c>
    </row>
    <row r="2" spans="1:40" ht="18.75" x14ac:dyDescent="0.3">
      <c r="A2" s="7" t="s">
        <v>14</v>
      </c>
      <c r="S2" s="1" t="str">
        <f>HYPERLINK("#'Contents'!A1","&lt;&lt;Back")</f>
        <v>&lt;&lt;Back</v>
      </c>
      <c r="V2" t="s">
        <v>15</v>
      </c>
      <c r="AE2" t="s">
        <v>16</v>
      </c>
    </row>
    <row r="3" spans="1:40" x14ac:dyDescent="0.25">
      <c r="V3" t="s">
        <v>17</v>
      </c>
    </row>
    <row r="4" spans="1:40" ht="16.5" x14ac:dyDescent="0.25">
      <c r="W4" s="8" t="s">
        <v>6</v>
      </c>
      <c r="X4" s="8" t="s">
        <v>18</v>
      </c>
      <c r="Y4" s="8" t="s">
        <v>7</v>
      </c>
      <c r="Z4" s="8" t="s">
        <v>19</v>
      </c>
      <c r="AA4" s="8" t="s">
        <v>20</v>
      </c>
      <c r="AB4" s="8" t="s">
        <v>21</v>
      </c>
      <c r="AC4" s="8" t="s">
        <v>8</v>
      </c>
      <c r="AF4" s="8" t="s">
        <v>6</v>
      </c>
      <c r="AG4" s="8" t="s">
        <v>18</v>
      </c>
      <c r="AH4" s="8" t="s">
        <v>7</v>
      </c>
      <c r="AI4" s="8" t="s">
        <v>19</v>
      </c>
      <c r="AJ4" s="8" t="s">
        <v>20</v>
      </c>
      <c r="AK4" s="8" t="s">
        <v>21</v>
      </c>
      <c r="AL4" s="8" t="s">
        <v>8</v>
      </c>
      <c r="AM4" s="8"/>
      <c r="AN4" s="8"/>
    </row>
    <row r="5" spans="1:40" x14ac:dyDescent="0.25">
      <c r="V5" t="s">
        <v>22</v>
      </c>
      <c r="W5">
        <v>100</v>
      </c>
      <c r="X5">
        <v>100</v>
      </c>
      <c r="Y5">
        <v>100</v>
      </c>
      <c r="Z5">
        <v>100</v>
      </c>
      <c r="AA5">
        <v>100</v>
      </c>
      <c r="AB5">
        <v>100</v>
      </c>
      <c r="AC5">
        <v>100</v>
      </c>
      <c r="AE5" t="s">
        <v>22</v>
      </c>
      <c r="AF5">
        <v>100</v>
      </c>
      <c r="AG5">
        <v>100</v>
      </c>
      <c r="AH5">
        <v>100</v>
      </c>
      <c r="AI5">
        <v>100</v>
      </c>
      <c r="AJ5">
        <v>100</v>
      </c>
      <c r="AK5">
        <v>100</v>
      </c>
      <c r="AL5">
        <v>100</v>
      </c>
    </row>
    <row r="6" spans="1:40" x14ac:dyDescent="0.25">
      <c r="V6" t="s">
        <v>23</v>
      </c>
      <c r="W6">
        <v>98.887011813273105</v>
      </c>
      <c r="X6">
        <v>101.52707028657557</v>
      </c>
      <c r="Y6">
        <v>98.130007511487378</v>
      </c>
      <c r="Z6">
        <v>104.03050011214307</v>
      </c>
      <c r="AA6">
        <v>99.818001907746478</v>
      </c>
      <c r="AB6">
        <v>102.24224115507963</v>
      </c>
      <c r="AC6">
        <v>101.97623540206888</v>
      </c>
      <c r="AE6" t="s">
        <v>23</v>
      </c>
      <c r="AF6">
        <v>100.22523740568634</v>
      </c>
      <c r="AG6">
        <v>102.94848706001218</v>
      </c>
      <c r="AH6">
        <v>98.724716917958872</v>
      </c>
      <c r="AI6">
        <v>100.99762136610073</v>
      </c>
      <c r="AJ6">
        <v>106.13777161323623</v>
      </c>
      <c r="AK6">
        <v>105.31320093045973</v>
      </c>
      <c r="AL6">
        <v>99.371088618198982</v>
      </c>
    </row>
    <row r="7" spans="1:40" x14ac:dyDescent="0.25">
      <c r="V7" t="s">
        <v>24</v>
      </c>
      <c r="W7">
        <v>100.89117927787829</v>
      </c>
      <c r="X7">
        <v>103.86349564892281</v>
      </c>
      <c r="Y7">
        <v>97.148196045516329</v>
      </c>
      <c r="Z7">
        <v>104.74727655175509</v>
      </c>
      <c r="AA7">
        <v>101.51962151651925</v>
      </c>
      <c r="AB7">
        <v>101.54013310324821</v>
      </c>
      <c r="AC7">
        <v>103.94269963610708</v>
      </c>
      <c r="AE7" t="s">
        <v>24</v>
      </c>
      <c r="AF7">
        <v>99.884435827728453</v>
      </c>
      <c r="AG7">
        <v>103.46165605185051</v>
      </c>
      <c r="AH7">
        <v>96.749496547789164</v>
      </c>
      <c r="AI7">
        <v>97.477099081267809</v>
      </c>
      <c r="AJ7">
        <v>103.75629669663142</v>
      </c>
      <c r="AK7">
        <v>107.27361075547934</v>
      </c>
      <c r="AL7">
        <v>100.13831514074812</v>
      </c>
    </row>
    <row r="8" spans="1:40" x14ac:dyDescent="0.25">
      <c r="V8" t="s">
        <v>25</v>
      </c>
      <c r="W8">
        <v>100.7842132365675</v>
      </c>
      <c r="X8">
        <v>104.99137766719176</v>
      </c>
      <c r="Y8">
        <v>96.80384786824601</v>
      </c>
      <c r="Z8">
        <v>101.93871095169378</v>
      </c>
      <c r="AA8">
        <v>103.40329611906913</v>
      </c>
      <c r="AB8">
        <v>104.49320588309978</v>
      </c>
      <c r="AC8">
        <v>106.17012075363641</v>
      </c>
      <c r="AE8" t="s">
        <v>25</v>
      </c>
      <c r="AF8">
        <v>100.70089456004845</v>
      </c>
      <c r="AG8">
        <v>102.35347636463888</v>
      </c>
      <c r="AH8">
        <v>95.624441804233655</v>
      </c>
      <c r="AI8">
        <v>95.288095348330131</v>
      </c>
      <c r="AJ8">
        <v>104.22408251325569</v>
      </c>
      <c r="AK8">
        <v>110.52027115843029</v>
      </c>
      <c r="AL8">
        <v>102.56098739231882</v>
      </c>
    </row>
    <row r="9" spans="1:40" x14ac:dyDescent="0.25">
      <c r="V9" t="s">
        <v>26</v>
      </c>
      <c r="W9">
        <v>101.64225066683599</v>
      </c>
      <c r="X9">
        <v>105.9879826365069</v>
      </c>
      <c r="Y9">
        <v>96.650091419342871</v>
      </c>
      <c r="Z9">
        <v>109.11776347935923</v>
      </c>
      <c r="AA9">
        <v>99.642190761923516</v>
      </c>
      <c r="AB9">
        <v>106.2348890121693</v>
      </c>
      <c r="AC9">
        <v>107.4310169097549</v>
      </c>
      <c r="AE9" t="s">
        <v>26</v>
      </c>
      <c r="AF9">
        <v>102.26766490689619</v>
      </c>
      <c r="AG9">
        <v>102.86924261041452</v>
      </c>
      <c r="AH9">
        <v>94.862871954053901</v>
      </c>
      <c r="AI9">
        <v>97.764938364940889</v>
      </c>
      <c r="AJ9">
        <v>102.66609908410189</v>
      </c>
      <c r="AK9">
        <v>117.01182276774118</v>
      </c>
      <c r="AL9">
        <v>102.95092727110386</v>
      </c>
    </row>
    <row r="10" spans="1:40" x14ac:dyDescent="0.25">
      <c r="V10" t="s">
        <v>27</v>
      </c>
      <c r="W10">
        <v>101.61537297102745</v>
      </c>
      <c r="X10">
        <v>107.98238284737984</v>
      </c>
      <c r="Y10">
        <v>95.81241808842816</v>
      </c>
      <c r="Z10">
        <v>105.35331601278273</v>
      </c>
      <c r="AA10">
        <v>100.23306005489998</v>
      </c>
      <c r="AB10">
        <v>108.3542113548001</v>
      </c>
      <c r="AC10">
        <v>110.29457174690494</v>
      </c>
      <c r="AE10" t="s">
        <v>27</v>
      </c>
      <c r="AF10">
        <v>104.17964115922311</v>
      </c>
      <c r="AG10">
        <v>109.54288361839978</v>
      </c>
      <c r="AH10">
        <v>95.777885199533372</v>
      </c>
      <c r="AI10">
        <v>98.73301241872224</v>
      </c>
      <c r="AJ10">
        <v>104.87311652250928</v>
      </c>
      <c r="AK10">
        <v>113.07654298431244</v>
      </c>
      <c r="AL10">
        <v>103.73753982832308</v>
      </c>
    </row>
    <row r="11" spans="1:40" x14ac:dyDescent="0.25">
      <c r="V11" t="s">
        <v>28</v>
      </c>
      <c r="W11">
        <v>103.65276696734875</v>
      </c>
      <c r="X11">
        <v>106.21505350921238</v>
      </c>
      <c r="Y11">
        <v>95.861023617093906</v>
      </c>
      <c r="Z11">
        <v>109.5088329434313</v>
      </c>
      <c r="AA11">
        <v>100.20499026395571</v>
      </c>
      <c r="AB11">
        <v>108.88976293901788</v>
      </c>
      <c r="AC11">
        <v>112.88259046156215</v>
      </c>
      <c r="AE11" t="s">
        <v>28</v>
      </c>
      <c r="AF11">
        <v>105.90583938150651</v>
      </c>
      <c r="AG11">
        <v>109.38567702544017</v>
      </c>
      <c r="AH11">
        <v>95.399457949262739</v>
      </c>
      <c r="AI11">
        <v>102.82420807382017</v>
      </c>
      <c r="AJ11">
        <v>108.50754645035323</v>
      </c>
      <c r="AK11">
        <v>115.13283603404527</v>
      </c>
      <c r="AL11">
        <v>105.99078662085439</v>
      </c>
    </row>
    <row r="12" spans="1:40" x14ac:dyDescent="0.25">
      <c r="V12" t="s">
        <v>29</v>
      </c>
      <c r="W12">
        <v>102.49206911159166</v>
      </c>
      <c r="X12">
        <v>107.26930912636303</v>
      </c>
      <c r="Y12">
        <v>94.722710730486796</v>
      </c>
      <c r="Z12">
        <v>105.3267719915316</v>
      </c>
      <c r="AA12">
        <v>100.31651539837129</v>
      </c>
      <c r="AB12">
        <v>103.6852245125568</v>
      </c>
      <c r="AC12">
        <v>113.83264970598566</v>
      </c>
      <c r="AE12" t="s">
        <v>29</v>
      </c>
      <c r="AF12">
        <v>106.77546614098941</v>
      </c>
      <c r="AG12">
        <v>113.72138263914803</v>
      </c>
      <c r="AH12">
        <v>95.557607143531854</v>
      </c>
      <c r="AI12">
        <v>99.647115371871521</v>
      </c>
      <c r="AJ12">
        <v>109.81731867806859</v>
      </c>
      <c r="AK12">
        <v>117.51477840801297</v>
      </c>
      <c r="AL12">
        <v>105.94367266940682</v>
      </c>
    </row>
    <row r="13" spans="1:40" x14ac:dyDescent="0.25">
      <c r="V13" t="s">
        <v>30</v>
      </c>
      <c r="W13">
        <v>104.27473185823611</v>
      </c>
      <c r="X13">
        <v>111.62964650232463</v>
      </c>
      <c r="Y13">
        <v>96.426766965834844</v>
      </c>
      <c r="Z13">
        <v>105.776492144279</v>
      </c>
      <c r="AA13">
        <v>104.47445677895703</v>
      </c>
      <c r="AB13">
        <v>110.79062402309918</v>
      </c>
      <c r="AC13">
        <v>118.73829982531643</v>
      </c>
      <c r="AE13" t="s">
        <v>30</v>
      </c>
      <c r="AF13">
        <v>119.67728824920999</v>
      </c>
      <c r="AG13">
        <v>117.97100419663906</v>
      </c>
      <c r="AH13">
        <v>97.172135269477366</v>
      </c>
      <c r="AI13">
        <v>99.650216866734553</v>
      </c>
      <c r="AJ13">
        <v>115.18945281280577</v>
      </c>
      <c r="AK13">
        <v>121.34555939121341</v>
      </c>
      <c r="AL13">
        <v>107.4796467995256</v>
      </c>
    </row>
    <row r="14" spans="1:40" x14ac:dyDescent="0.25">
      <c r="V14" t="s">
        <v>31</v>
      </c>
      <c r="W14">
        <v>104.92653382483887</v>
      </c>
      <c r="X14">
        <v>111.1049974102978</v>
      </c>
      <c r="Y14">
        <v>94.989423344415428</v>
      </c>
      <c r="Z14">
        <v>106.5334568548451</v>
      </c>
      <c r="AA14">
        <v>107.51091256325186</v>
      </c>
      <c r="AB14">
        <v>112.22498652955903</v>
      </c>
      <c r="AC14">
        <v>121.58071105886125</v>
      </c>
      <c r="AE14" t="s">
        <v>31</v>
      </c>
      <c r="AF14">
        <v>104.00880900838558</v>
      </c>
      <c r="AG14">
        <v>118.87412069845742</v>
      </c>
      <c r="AH14">
        <v>97.741412534742139</v>
      </c>
      <c r="AI14">
        <v>102.83522945979028</v>
      </c>
      <c r="AJ14">
        <v>117.51273043018141</v>
      </c>
      <c r="AK14">
        <v>123.55389821546876</v>
      </c>
      <c r="AL14">
        <v>111.45807634225298</v>
      </c>
    </row>
    <row r="15" spans="1:40" x14ac:dyDescent="0.25">
      <c r="V15" t="s">
        <v>32</v>
      </c>
      <c r="W15">
        <v>104.42075622506337</v>
      </c>
      <c r="X15">
        <v>113.28699316574411</v>
      </c>
      <c r="Y15">
        <v>95.736631019965557</v>
      </c>
      <c r="Z15">
        <v>106.47269442998754</v>
      </c>
      <c r="AA15">
        <v>108.99773876880548</v>
      </c>
      <c r="AB15">
        <v>115.67585452406138</v>
      </c>
      <c r="AC15">
        <v>121.95072405792686</v>
      </c>
      <c r="AE15" t="s">
        <v>32</v>
      </c>
      <c r="AF15">
        <v>104.02198052589119</v>
      </c>
      <c r="AG15">
        <v>119.51994175350961</v>
      </c>
      <c r="AH15">
        <v>98.151352468992471</v>
      </c>
      <c r="AI15">
        <v>100.10094698112972</v>
      </c>
      <c r="AJ15">
        <v>120.73545684214486</v>
      </c>
      <c r="AK15">
        <v>122.78899093166721</v>
      </c>
      <c r="AL15">
        <v>112.56777500071689</v>
      </c>
    </row>
    <row r="16" spans="1:40" x14ac:dyDescent="0.25">
      <c r="V16" t="s">
        <v>33</v>
      </c>
      <c r="W16">
        <v>107.19757830635992</v>
      </c>
      <c r="X16">
        <v>117.42294949816841</v>
      </c>
      <c r="Y16">
        <v>94.209243106848135</v>
      </c>
      <c r="Z16">
        <v>105.47387047882752</v>
      </c>
      <c r="AA16">
        <v>110.37222436367048</v>
      </c>
      <c r="AB16">
        <v>118.09339965673047</v>
      </c>
      <c r="AC16">
        <v>127.13141683702685</v>
      </c>
      <c r="AE16" t="s">
        <v>33</v>
      </c>
      <c r="AF16">
        <v>103.4716537010044</v>
      </c>
      <c r="AG16">
        <v>118.47328925752907</v>
      </c>
      <c r="AH16">
        <v>97.988559890214219</v>
      </c>
      <c r="AI16">
        <v>104.96063012556166</v>
      </c>
      <c r="AJ16">
        <v>124.79364877855406</v>
      </c>
      <c r="AK16">
        <v>122.79267607301034</v>
      </c>
      <c r="AL16">
        <v>114.6177831765133</v>
      </c>
    </row>
    <row r="17" spans="1:38" x14ac:dyDescent="0.25">
      <c r="V17" t="s">
        <v>34</v>
      </c>
      <c r="W17">
        <v>111.51032787710848</v>
      </c>
      <c r="X17">
        <v>117.50232630655437</v>
      </c>
      <c r="Y17">
        <v>94.000584210055266</v>
      </c>
      <c r="Z17">
        <v>97.107558334420958</v>
      </c>
      <c r="AA17">
        <v>107.46761151388458</v>
      </c>
      <c r="AB17">
        <v>100.27053216371466</v>
      </c>
      <c r="AC17">
        <v>133.05393220101502</v>
      </c>
      <c r="AE17" t="s">
        <v>34</v>
      </c>
      <c r="AF17">
        <v>106.95770850022608</v>
      </c>
      <c r="AG17">
        <v>120.03563358297032</v>
      </c>
      <c r="AH17">
        <v>97.856147068239906</v>
      </c>
      <c r="AI17">
        <v>108.64677363833826</v>
      </c>
      <c r="AJ17">
        <v>126.66993569903219</v>
      </c>
      <c r="AK17">
        <v>107.01534938401505</v>
      </c>
      <c r="AL17">
        <v>122.63207519312785</v>
      </c>
    </row>
    <row r="18" spans="1:38" x14ac:dyDescent="0.25">
      <c r="V18" t="s">
        <v>35</v>
      </c>
      <c r="W18">
        <v>111.81452599102153</v>
      </c>
      <c r="X18">
        <v>118.84536495055633</v>
      </c>
      <c r="Y18">
        <v>94.93984380928417</v>
      </c>
      <c r="Z18">
        <v>101.02820521758278</v>
      </c>
      <c r="AA18">
        <v>116.56177353389232</v>
      </c>
      <c r="AB18">
        <v>82.212880867140058</v>
      </c>
      <c r="AC18">
        <v>134.87254461393664</v>
      </c>
      <c r="AE18" t="s">
        <v>35</v>
      </c>
      <c r="AF18">
        <v>109.56823057084848</v>
      </c>
      <c r="AG18">
        <v>121.46124306724974</v>
      </c>
      <c r="AH18">
        <v>97.895218687911495</v>
      </c>
      <c r="AI18">
        <v>111.31677491225804</v>
      </c>
      <c r="AJ18">
        <v>130.80767966059142</v>
      </c>
      <c r="AK18">
        <v>99.201216931715791</v>
      </c>
      <c r="AL18">
        <v>122.30203388060659</v>
      </c>
    </row>
    <row r="23" spans="1:38" x14ac:dyDescent="0.25">
      <c r="AH23" s="9"/>
      <c r="AI23" s="9"/>
      <c r="AJ23" s="9"/>
    </row>
    <row r="25" spans="1:38" x14ac:dyDescent="0.25">
      <c r="U25" s="11"/>
      <c r="V25" s="11"/>
      <c r="W25" s="11"/>
      <c r="X25" s="11"/>
      <c r="Y25" s="11"/>
      <c r="Z25" s="11"/>
      <c r="AA25" s="11"/>
      <c r="AD25" s="11"/>
      <c r="AE25" s="11"/>
      <c r="AF25" s="11"/>
      <c r="AG25" s="11"/>
      <c r="AH25" s="11"/>
      <c r="AI25" s="11"/>
      <c r="AJ25" s="11"/>
    </row>
    <row r="26" spans="1:38" x14ac:dyDescent="0.25">
      <c r="U26" s="11"/>
      <c r="V26" s="11"/>
      <c r="W26" s="11"/>
      <c r="X26" s="11"/>
      <c r="Y26" s="11"/>
      <c r="Z26" s="11"/>
      <c r="AA26" s="11"/>
      <c r="AD26" s="11"/>
      <c r="AE26" s="11"/>
      <c r="AF26" s="11"/>
      <c r="AG26" s="11"/>
      <c r="AH26" s="11"/>
      <c r="AI26" s="11"/>
      <c r="AJ26" s="11"/>
    </row>
    <row r="27" spans="1:38" x14ac:dyDescent="0.25">
      <c r="U27" s="11"/>
      <c r="V27" s="11"/>
      <c r="W27" s="11"/>
      <c r="X27" s="11"/>
      <c r="Y27" s="11"/>
      <c r="Z27" s="11"/>
      <c r="AA27" s="11"/>
      <c r="AD27" s="11"/>
      <c r="AE27" s="11"/>
      <c r="AF27" s="11"/>
      <c r="AG27" s="11"/>
      <c r="AH27" s="11"/>
      <c r="AI27" s="11"/>
      <c r="AJ27" s="11"/>
    </row>
    <row r="28" spans="1:38" ht="15" customHeight="1" x14ac:dyDescent="0.25"/>
    <row r="29" spans="1:38" x14ac:dyDescent="0.25">
      <c r="W29" s="9"/>
      <c r="X29" s="9"/>
      <c r="Y29" s="9"/>
      <c r="Z29" s="9"/>
      <c r="AA29" s="9"/>
      <c r="AD29" s="9"/>
      <c r="AE29" s="9"/>
      <c r="AF29" s="9"/>
      <c r="AG29" s="9"/>
      <c r="AH29" s="9"/>
      <c r="AI29" s="9"/>
      <c r="AJ29" s="9"/>
    </row>
    <row r="30" spans="1:38" x14ac:dyDescent="0.25">
      <c r="W30" s="9"/>
      <c r="X30" s="9"/>
      <c r="Y30" s="9"/>
      <c r="Z30" s="9"/>
      <c r="AA30" s="9"/>
      <c r="AD30" s="9"/>
      <c r="AE30" s="9"/>
      <c r="AF30" s="9"/>
      <c r="AG30" s="9"/>
      <c r="AH30" s="9"/>
      <c r="AI30" s="9"/>
      <c r="AJ30" s="9"/>
    </row>
    <row r="31" spans="1:38" x14ac:dyDescent="0.25">
      <c r="W31" s="9"/>
      <c r="X31" s="9"/>
      <c r="Y31" s="9"/>
      <c r="Z31" s="9"/>
      <c r="AA31" s="9"/>
      <c r="AD31" s="9"/>
      <c r="AE31" s="9"/>
      <c r="AF31" s="9"/>
      <c r="AG31" s="9"/>
      <c r="AH31" s="9"/>
      <c r="AI31" s="9"/>
      <c r="AJ31" s="9"/>
    </row>
    <row r="32" spans="1:38" x14ac:dyDescent="0.25">
      <c r="A32" t="s">
        <v>37</v>
      </c>
      <c r="W32" s="9"/>
      <c r="X32" s="9"/>
      <c r="Y32" s="9"/>
      <c r="Z32" s="9"/>
      <c r="AA32" s="9"/>
      <c r="AD32" s="9"/>
      <c r="AE32" s="9"/>
      <c r="AF32" s="9"/>
      <c r="AG32" s="9"/>
      <c r="AH32" s="9"/>
      <c r="AI32" s="9"/>
      <c r="AJ32" s="9"/>
    </row>
    <row r="33" spans="1:36" x14ac:dyDescent="0.25">
      <c r="A33" t="s">
        <v>41</v>
      </c>
      <c r="W33" s="9"/>
      <c r="X33" s="9"/>
      <c r="Y33" s="9"/>
      <c r="Z33" s="9"/>
      <c r="AA33" s="9"/>
      <c r="AD33" s="9"/>
      <c r="AE33" s="9"/>
      <c r="AF33" s="9"/>
      <c r="AG33" s="9"/>
      <c r="AH33" s="9"/>
      <c r="AI33" s="9"/>
      <c r="AJ33" s="9"/>
    </row>
    <row r="34" spans="1:36" x14ac:dyDescent="0.25">
      <c r="A34" t="s">
        <v>38</v>
      </c>
      <c r="W34" s="9"/>
      <c r="X34" s="9"/>
      <c r="Y34" s="9"/>
      <c r="Z34" s="9"/>
      <c r="AA34" s="9"/>
      <c r="AD34" s="9"/>
      <c r="AE34" s="9"/>
      <c r="AF34" s="9"/>
      <c r="AG34" s="9"/>
      <c r="AH34" s="9"/>
      <c r="AI34" s="9"/>
      <c r="AJ34" s="9"/>
    </row>
    <row r="35" spans="1:36" x14ac:dyDescent="0.25">
      <c r="A35" t="s">
        <v>39</v>
      </c>
      <c r="W35" s="9"/>
      <c r="X35" s="9"/>
      <c r="Y35" s="9"/>
      <c r="Z35" s="9"/>
      <c r="AA35" s="9"/>
      <c r="AB35" s="9"/>
      <c r="AD35" s="9"/>
      <c r="AE35" s="9"/>
      <c r="AF35" s="9"/>
      <c r="AG35" s="9"/>
      <c r="AH35" s="9"/>
      <c r="AI35" s="9"/>
      <c r="AJ35" s="9"/>
    </row>
  </sheetData>
  <pageMargins left="0.7" right="0.7" top="0.75" bottom="0.75" header="0.3" footer="0.3"/>
  <pageSetup paperSize="9" scale="39" orientation="landscape" verticalDpi="0" r:id="rId1"/>
  <headerFooter differentFirst="1">
    <oddHeader>&amp;R&amp;K235C24WTO - Internal</oddHeader>
    <firstHeader>&amp;R&amp;K235C24WTO - Internal</first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88A60-3FDD-4F41-8007-A58443272E40}">
  <sheetPr>
    <pageSetUpPr fitToPage="1"/>
  </sheetPr>
  <dimension ref="A1:X36"/>
  <sheetViews>
    <sheetView showGridLines="0" zoomScale="70" zoomScaleNormal="70" workbookViewId="0"/>
  </sheetViews>
  <sheetFormatPr defaultRowHeight="15" x14ac:dyDescent="0.25"/>
  <cols>
    <col min="1" max="15" width="9.7109375" customWidth="1"/>
    <col min="18" max="23" width="9.140625" customWidth="1"/>
  </cols>
  <sheetData>
    <row r="1" spans="1:24" ht="24" customHeight="1" x14ac:dyDescent="0.4">
      <c r="A1" s="6" t="s">
        <v>42</v>
      </c>
    </row>
    <row r="2" spans="1:24" ht="18.75" x14ac:dyDescent="0.3">
      <c r="A2" s="7" t="s">
        <v>44</v>
      </c>
      <c r="P2" s="1" t="str">
        <f>HYPERLINK("#'Contents'!A1","&lt;&lt;Back")</f>
        <v>&lt;&lt;Back</v>
      </c>
      <c r="R2" t="s">
        <v>43</v>
      </c>
    </row>
    <row r="3" spans="1:24" x14ac:dyDescent="0.25">
      <c r="S3" s="15" t="s">
        <v>6</v>
      </c>
      <c r="T3" s="15" t="s">
        <v>7</v>
      </c>
      <c r="U3" s="15" t="s">
        <v>8</v>
      </c>
      <c r="V3" s="15" t="s">
        <v>45</v>
      </c>
      <c r="W3" s="15" t="s">
        <v>46</v>
      </c>
      <c r="X3" s="13"/>
    </row>
    <row r="4" spans="1:24" x14ac:dyDescent="0.25">
      <c r="R4">
        <v>2019</v>
      </c>
      <c r="S4" s="14">
        <v>0.47955201913063078</v>
      </c>
      <c r="T4" s="14">
        <v>2.9137187059295693</v>
      </c>
      <c r="U4" s="14">
        <v>1.1127317818568441</v>
      </c>
      <c r="V4" s="14">
        <v>0.5567123236171545</v>
      </c>
      <c r="W4" s="14">
        <v>5.0627148305341985</v>
      </c>
    </row>
    <row r="5" spans="1:24" x14ac:dyDescent="0.25">
      <c r="R5">
        <v>2020</v>
      </c>
      <c r="S5" s="14">
        <v>-3.0957218468513203</v>
      </c>
      <c r="T5" s="14">
        <v>-7.495047258405128</v>
      </c>
      <c r="U5" s="14">
        <v>-4.8910192528370828</v>
      </c>
      <c r="V5" s="14">
        <v>-2.6036143340933613</v>
      </c>
      <c r="W5" s="14">
        <v>-18.085402692186893</v>
      </c>
    </row>
    <row r="6" spans="1:24" x14ac:dyDescent="0.25">
      <c r="R6">
        <v>2021</v>
      </c>
      <c r="S6" s="14">
        <v>0.92170972273548513</v>
      </c>
      <c r="T6" s="14">
        <v>6.2829941911152432</v>
      </c>
      <c r="U6" s="14">
        <v>2.860911436864638</v>
      </c>
      <c r="V6" s="14">
        <v>1.155800683368609</v>
      </c>
      <c r="W6" s="14">
        <v>11.221416034083976</v>
      </c>
    </row>
    <row r="7" spans="1:24" x14ac:dyDescent="0.25">
      <c r="R7">
        <v>2022</v>
      </c>
      <c r="S7" s="14">
        <v>1.7593073405105704</v>
      </c>
      <c r="T7" s="14">
        <v>9.504752915308833</v>
      </c>
      <c r="U7" s="14">
        <v>4.1855565224094153</v>
      </c>
      <c r="V7" s="14">
        <v>2.596352765559903</v>
      </c>
      <c r="W7" s="14">
        <v>18.045969543788722</v>
      </c>
    </row>
    <row r="8" spans="1:24" x14ac:dyDescent="0.25">
      <c r="R8">
        <v>2023</v>
      </c>
      <c r="S8" s="14">
        <v>0.78837555720459485</v>
      </c>
      <c r="T8" s="14">
        <v>2.3009775844829639</v>
      </c>
      <c r="U8" s="14">
        <v>3.0348427735745318</v>
      </c>
      <c r="V8" s="14">
        <v>1.3893127087951509</v>
      </c>
      <c r="W8" s="14">
        <v>7.5135086240572413</v>
      </c>
    </row>
    <row r="9" spans="1:24" x14ac:dyDescent="0.25">
      <c r="R9">
        <v>2024</v>
      </c>
      <c r="S9" s="14">
        <v>0.99058963210035111</v>
      </c>
      <c r="T9" s="14">
        <v>2.4876834201658213</v>
      </c>
      <c r="U9" s="14">
        <v>3.8864928843308983</v>
      </c>
      <c r="V9" s="14">
        <v>0.43806236873072102</v>
      </c>
      <c r="W9" s="14">
        <v>7.8028283053277914</v>
      </c>
    </row>
    <row r="10" spans="1:24" x14ac:dyDescent="0.25">
      <c r="R10">
        <v>2025</v>
      </c>
      <c r="S10" s="14">
        <v>0.57275115110126606</v>
      </c>
      <c r="T10" s="14">
        <v>2.1981281550765481</v>
      </c>
      <c r="U10" s="14">
        <v>2.2531151616241307</v>
      </c>
      <c r="V10" s="14">
        <v>0.25059732684647518</v>
      </c>
      <c r="W10" s="14">
        <v>5.27459179464842</v>
      </c>
    </row>
    <row r="11" spans="1:24" x14ac:dyDescent="0.25">
      <c r="R11">
        <v>2026</v>
      </c>
      <c r="S11" s="14">
        <v>0.22798502874800441</v>
      </c>
      <c r="T11" s="14">
        <v>2.2665513827104502</v>
      </c>
      <c r="U11" s="14">
        <v>1.1248668798915118</v>
      </c>
      <c r="V11" s="14">
        <v>-0.33953316711384929</v>
      </c>
      <c r="W11" s="14">
        <v>3.2798701242361172</v>
      </c>
    </row>
    <row r="12" spans="1:24" x14ac:dyDescent="0.25">
      <c r="R12">
        <v>2027</v>
      </c>
      <c r="S12" s="14">
        <v>0.33724581118842767</v>
      </c>
      <c r="T12" s="14">
        <v>2.6038126153527661</v>
      </c>
      <c r="U12" s="14">
        <v>2.480930848497183</v>
      </c>
      <c r="V12" s="14">
        <v>1.0147528203027312</v>
      </c>
      <c r="W12" s="14">
        <v>6.4367420953411081</v>
      </c>
    </row>
    <row r="16" spans="1:24" x14ac:dyDescent="0.25">
      <c r="R16" t="s">
        <v>47</v>
      </c>
    </row>
    <row r="17" spans="1:24" x14ac:dyDescent="0.25">
      <c r="S17" s="13" t="s">
        <v>48</v>
      </c>
      <c r="T17" s="13" t="s">
        <v>49</v>
      </c>
      <c r="U17" s="15" t="s">
        <v>50</v>
      </c>
      <c r="V17" s="15" t="s">
        <v>51</v>
      </c>
      <c r="W17" s="15" t="s">
        <v>52</v>
      </c>
      <c r="X17" s="15" t="s">
        <v>53</v>
      </c>
    </row>
    <row r="18" spans="1:24" x14ac:dyDescent="0.25">
      <c r="R18">
        <v>2015</v>
      </c>
      <c r="S18" s="14">
        <v>100</v>
      </c>
      <c r="T18" s="14">
        <v>100</v>
      </c>
      <c r="U18" s="14">
        <v>100</v>
      </c>
      <c r="V18" s="14">
        <v>100</v>
      </c>
      <c r="W18" s="14">
        <v>100</v>
      </c>
      <c r="X18" s="14">
        <v>100</v>
      </c>
    </row>
    <row r="19" spans="1:24" x14ac:dyDescent="0.25">
      <c r="R19">
        <v>2016</v>
      </c>
      <c r="S19" s="14">
        <v>101.2992997873303</v>
      </c>
      <c r="T19" s="14">
        <v>103.24786877321445</v>
      </c>
      <c r="U19" s="14">
        <v>106.056550010522</v>
      </c>
      <c r="V19" s="14">
        <v>103.95312473159022</v>
      </c>
      <c r="W19" s="14">
        <v>104.20777367049104</v>
      </c>
      <c r="X19" s="14">
        <v>103.3666595613148</v>
      </c>
    </row>
    <row r="20" spans="1:24" x14ac:dyDescent="0.25">
      <c r="R20">
        <v>2017</v>
      </c>
      <c r="S20" s="14">
        <v>106.18890050827149</v>
      </c>
      <c r="T20" s="14">
        <v>109.02914665733873</v>
      </c>
      <c r="U20" s="14">
        <v>113.36775940682449</v>
      </c>
      <c r="V20" s="14">
        <v>110.48073955669226</v>
      </c>
      <c r="W20" s="14">
        <v>110.37861479190558</v>
      </c>
      <c r="X20" s="14">
        <v>109.43920802784264</v>
      </c>
    </row>
    <row r="21" spans="1:24" x14ac:dyDescent="0.25">
      <c r="R21">
        <v>2018</v>
      </c>
      <c r="S21" s="14">
        <v>111.74451762737455</v>
      </c>
      <c r="T21" s="14">
        <v>114.83709008228139</v>
      </c>
      <c r="U21" s="14">
        <v>130.36297567685097</v>
      </c>
      <c r="V21" s="14">
        <v>116.99598417389767</v>
      </c>
      <c r="W21" s="14">
        <v>116.53871090373296</v>
      </c>
      <c r="X21" s="14">
        <v>115.95860759307664</v>
      </c>
    </row>
    <row r="22" spans="1:24" x14ac:dyDescent="0.25">
      <c r="R22">
        <v>2019</v>
      </c>
      <c r="S22" s="14">
        <v>114.43063739678</v>
      </c>
      <c r="T22" s="14">
        <v>119.07143296467972</v>
      </c>
      <c r="U22" s="14">
        <v>136.60422331880125</v>
      </c>
      <c r="V22" s="14">
        <v>124.62846072532837</v>
      </c>
      <c r="W22" s="14">
        <v>124.52771635896289</v>
      </c>
      <c r="X22" s="14">
        <v>121.82926121697228</v>
      </c>
    </row>
    <row r="23" spans="1:24" x14ac:dyDescent="0.25">
      <c r="R23">
        <v>2020</v>
      </c>
      <c r="S23" s="14">
        <v>95.80318576164774</v>
      </c>
      <c r="T23" s="14">
        <v>45.486432230833827</v>
      </c>
      <c r="U23" s="14">
        <v>118.74856445388235</v>
      </c>
      <c r="V23" s="14">
        <v>124.46086084724553</v>
      </c>
      <c r="W23" s="14">
        <v>139.07369567116672</v>
      </c>
      <c r="X23" s="14">
        <v>99.795948728966579</v>
      </c>
    </row>
    <row r="24" spans="1:24" x14ac:dyDescent="0.25">
      <c r="R24">
        <v>2021</v>
      </c>
      <c r="S24" s="14">
        <v>114.31279495804642</v>
      </c>
      <c r="T24" s="14">
        <v>50.228176062539184</v>
      </c>
      <c r="U24" s="14">
        <v>126.96771214912361</v>
      </c>
      <c r="V24" s="14">
        <v>136.28208399093933</v>
      </c>
      <c r="W24" s="14">
        <v>152.97528975325247</v>
      </c>
      <c r="X24" s="14">
        <v>110.99446732100506</v>
      </c>
    </row>
    <row r="25" spans="1:24" x14ac:dyDescent="0.25">
      <c r="A25" t="s">
        <v>1215</v>
      </c>
      <c r="R25">
        <v>2022</v>
      </c>
      <c r="S25" s="14">
        <v>136.56686201373438</v>
      </c>
      <c r="T25" s="14">
        <v>88.271426965866311</v>
      </c>
      <c r="U25" s="14">
        <v>139.17976712292429</v>
      </c>
      <c r="V25" s="14">
        <v>147.89989109477068</v>
      </c>
      <c r="W25" s="14">
        <v>165.95381280084223</v>
      </c>
      <c r="X25" s="14">
        <v>131.02449508904417</v>
      </c>
    </row>
    <row r="26" spans="1:24" x14ac:dyDescent="0.25">
      <c r="A26" t="s">
        <v>977</v>
      </c>
      <c r="R26">
        <v>2023</v>
      </c>
      <c r="S26" s="14">
        <v>130.89045171951344</v>
      </c>
      <c r="T26" s="14">
        <v>112.31266656565556</v>
      </c>
      <c r="U26" s="14">
        <v>144.07909789664748</v>
      </c>
      <c r="V26" s="14">
        <v>156.81650323203237</v>
      </c>
      <c r="W26" s="14">
        <v>176.56441684882606</v>
      </c>
      <c r="X26" s="14">
        <v>140.86903182718694</v>
      </c>
    </row>
    <row r="27" spans="1:24" x14ac:dyDescent="0.25">
      <c r="R27">
        <v>2024</v>
      </c>
      <c r="S27" s="14">
        <v>140.39266110708971</v>
      </c>
      <c r="T27" s="14">
        <v>125.50025472781056</v>
      </c>
      <c r="U27" s="14">
        <v>147.7886897117707</v>
      </c>
      <c r="V27" s="14">
        <v>167.76490001052227</v>
      </c>
      <c r="W27" s="14">
        <v>187.63487749875236</v>
      </c>
      <c r="X27" s="14">
        <v>151.86080051603992</v>
      </c>
    </row>
    <row r="28" spans="1:24" x14ac:dyDescent="0.25">
      <c r="R28">
        <v>2025</v>
      </c>
      <c r="S28" s="14">
        <v>141.06696190783222</v>
      </c>
      <c r="T28" s="14">
        <v>132.01053574812238</v>
      </c>
      <c r="U28" s="14">
        <v>158.86130635620583</v>
      </c>
      <c r="V28" s="14">
        <v>178.87818035267432</v>
      </c>
      <c r="W28" s="14">
        <v>198.25277388511461</v>
      </c>
      <c r="X28" s="14">
        <v>159.87083783934636</v>
      </c>
    </row>
    <row r="29" spans="1:24" x14ac:dyDescent="0.25">
      <c r="R29">
        <v>2026</v>
      </c>
      <c r="S29" s="14">
        <v>142.26902635901166</v>
      </c>
      <c r="T29" s="14">
        <v>132.28247011828026</v>
      </c>
      <c r="U29" s="14">
        <v>169.29777486160941</v>
      </c>
      <c r="V29" s="14">
        <v>187.4116241622109</v>
      </c>
      <c r="W29" s="14">
        <v>207.75180767283535</v>
      </c>
      <c r="X29" s="14">
        <v>165.11439368700505</v>
      </c>
    </row>
    <row r="30" spans="1:24" x14ac:dyDescent="0.25">
      <c r="R30">
        <v>2027</v>
      </c>
      <c r="S30" s="14">
        <v>148.79129992653887</v>
      </c>
      <c r="T30" s="14">
        <v>144.45815746129475</v>
      </c>
      <c r="U30" s="14">
        <v>176.06090167617069</v>
      </c>
      <c r="V30" s="14">
        <v>198.97198393910415</v>
      </c>
      <c r="W30" s="14">
        <v>220.87868155269445</v>
      </c>
      <c r="X30" s="14">
        <v>175.74238137092374</v>
      </c>
    </row>
    <row r="33" spans="18:23" x14ac:dyDescent="0.25">
      <c r="R33" s="11"/>
      <c r="S33" s="11"/>
      <c r="T33" s="11"/>
      <c r="U33" s="11"/>
      <c r="V33" s="11"/>
      <c r="W33" s="11"/>
    </row>
    <row r="34" spans="18:23" x14ac:dyDescent="0.25">
      <c r="R34" s="11"/>
      <c r="S34" s="11"/>
      <c r="T34" s="11"/>
      <c r="U34" s="11"/>
      <c r="V34" s="11"/>
      <c r="W34" s="11"/>
    </row>
    <row r="35" spans="18:23" x14ac:dyDescent="0.25">
      <c r="R35" s="11"/>
      <c r="S35" s="11"/>
      <c r="T35" s="11"/>
      <c r="U35" s="11"/>
      <c r="V35" s="11"/>
      <c r="W35" s="11"/>
    </row>
    <row r="36" spans="18:23" x14ac:dyDescent="0.25">
      <c r="R36" s="11"/>
      <c r="S36" s="11"/>
      <c r="T36" s="11"/>
      <c r="U36" s="11"/>
      <c r="V36" s="11"/>
      <c r="W36" s="11"/>
    </row>
  </sheetData>
  <pageMargins left="0.7" right="0.7" top="0.75" bottom="0.75" header="0.3" footer="0.3"/>
  <pageSetup paperSize="9" scale="57" orientation="landscape" r:id="rId1"/>
  <headerFooter differentFirst="1">
    <oddHeader>&amp;R&amp;K235C24WTO - Internal</oddHeader>
    <firstHeader>&amp;R&amp;K235C24WTO - Internal</first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F9E54-FDAB-4E96-945C-5084A2340B1C}">
  <dimension ref="A1:T437"/>
  <sheetViews>
    <sheetView showGridLines="0" zoomScale="115" zoomScaleNormal="115" workbookViewId="0"/>
  </sheetViews>
  <sheetFormatPr defaultRowHeight="15" x14ac:dyDescent="0.25"/>
  <cols>
    <col min="1" max="11" width="9.140625" style="16"/>
    <col min="12" max="12" width="12.140625" style="16" customWidth="1"/>
    <col min="13" max="16384" width="9.140625" style="16"/>
  </cols>
  <sheetData>
    <row r="1" spans="1:20" ht="24" customHeight="1" x14ac:dyDescent="0.4">
      <c r="A1" s="19" t="s">
        <v>54</v>
      </c>
    </row>
    <row r="2" spans="1:20" ht="18.75" x14ac:dyDescent="0.3">
      <c r="A2" s="7" t="s">
        <v>55</v>
      </c>
      <c r="B2" s="20"/>
      <c r="C2" s="20"/>
      <c r="D2" s="20"/>
      <c r="E2" s="20"/>
      <c r="F2" s="20"/>
      <c r="G2" s="20"/>
      <c r="H2" s="20"/>
      <c r="I2" s="20"/>
      <c r="J2" s="20"/>
      <c r="K2" s="20"/>
      <c r="O2" s="1" t="str">
        <f>HYPERLINK("#'Contents'!A1","&lt;&lt;Back")</f>
        <v>&lt;&lt;Back</v>
      </c>
      <c r="Q2" s="16" t="s">
        <v>496</v>
      </c>
      <c r="R2" s="16" t="s">
        <v>58</v>
      </c>
      <c r="S2" s="16" t="s">
        <v>59</v>
      </c>
      <c r="T2" s="16" t="s">
        <v>60</v>
      </c>
    </row>
    <row r="3" spans="1:20" ht="12.6" customHeight="1" x14ac:dyDescent="0.25">
      <c r="G3" s="17"/>
      <c r="H3" s="18"/>
      <c r="I3" s="18"/>
      <c r="J3" s="18"/>
      <c r="K3" s="18"/>
      <c r="L3" s="18"/>
      <c r="M3" s="18"/>
      <c r="N3" s="18"/>
      <c r="Q3" s="16" t="s">
        <v>61</v>
      </c>
      <c r="R3" s="16">
        <v>3.9129666666666663</v>
      </c>
      <c r="S3" s="16">
        <v>3.0358333333333332</v>
      </c>
      <c r="T3" s="16">
        <v>2.0306666666666668</v>
      </c>
    </row>
    <row r="4" spans="1:20" ht="15" customHeight="1" x14ac:dyDescent="0.25">
      <c r="Q4" s="16" t="s">
        <v>62</v>
      </c>
      <c r="R4" s="16">
        <v>5.2308999999999992</v>
      </c>
      <c r="S4" s="16">
        <v>2.8948333333333331</v>
      </c>
      <c r="T4" s="16">
        <v>2.2318333333333338</v>
      </c>
    </row>
    <row r="5" spans="1:20" ht="15" customHeight="1" x14ac:dyDescent="0.25">
      <c r="Q5" s="16" t="s">
        <v>63</v>
      </c>
      <c r="R5" s="16">
        <v>5.7207333333333326</v>
      </c>
      <c r="S5" s="16">
        <v>2.4098666666666664</v>
      </c>
      <c r="T5" s="16">
        <v>2.4676666666666667</v>
      </c>
    </row>
    <row r="6" spans="1:20" x14ac:dyDescent="0.25">
      <c r="Q6" s="16" t="s">
        <v>64</v>
      </c>
      <c r="R6" s="16">
        <v>6.0793333333333335</v>
      </c>
      <c r="S6" s="16">
        <v>2.3520999999999996</v>
      </c>
      <c r="T6" s="16">
        <v>3.5418333333333334</v>
      </c>
    </row>
    <row r="7" spans="1:20" x14ac:dyDescent="0.25">
      <c r="Q7" s="16" t="s">
        <v>65</v>
      </c>
      <c r="R7" s="16">
        <v>5.7172999999999989</v>
      </c>
      <c r="S7" s="16">
        <v>2.4264333333333332</v>
      </c>
      <c r="T7" s="16">
        <v>5.3212999999999999</v>
      </c>
    </row>
    <row r="8" spans="1:20" x14ac:dyDescent="0.25">
      <c r="Q8" s="16" t="s">
        <v>66</v>
      </c>
      <c r="R8" s="16">
        <v>4.6986333333333334</v>
      </c>
      <c r="S8" s="16">
        <v>2.4412000000000007</v>
      </c>
      <c r="T8" s="16">
        <v>6.962133333333334</v>
      </c>
    </row>
    <row r="9" spans="1:20" x14ac:dyDescent="0.25">
      <c r="Q9" s="16" t="s">
        <v>67</v>
      </c>
      <c r="R9" s="16">
        <v>3.5595333333333343</v>
      </c>
      <c r="S9" s="16">
        <v>2.4258333333333346</v>
      </c>
      <c r="T9" s="16">
        <v>6.6393666666666675</v>
      </c>
    </row>
    <row r="10" spans="1:20" x14ac:dyDescent="0.25">
      <c r="Q10" s="16" t="s">
        <v>68</v>
      </c>
      <c r="R10" s="16">
        <v>2.0605333333333342</v>
      </c>
      <c r="S10" s="16">
        <v>2.9394000000000013</v>
      </c>
      <c r="T10" s="16">
        <v>5.2141666666666673</v>
      </c>
    </row>
    <row r="11" spans="1:20" x14ac:dyDescent="0.25">
      <c r="Q11" s="16" t="s">
        <v>69</v>
      </c>
      <c r="R11" s="16">
        <v>1.8764000000000003</v>
      </c>
      <c r="S11" s="16">
        <v>3.3957333333333337</v>
      </c>
      <c r="T11" s="16">
        <v>3.5863</v>
      </c>
    </row>
    <row r="12" spans="1:20" x14ac:dyDescent="0.25">
      <c r="Q12" s="16" t="s">
        <v>70</v>
      </c>
      <c r="R12" s="16">
        <v>2.2448999999999999</v>
      </c>
      <c r="S12" s="16">
        <v>4.3682000000000007</v>
      </c>
      <c r="T12" s="16">
        <v>3.3108666666666671</v>
      </c>
    </row>
    <row r="13" spans="1:20" x14ac:dyDescent="0.25">
      <c r="Q13" s="16" t="s">
        <v>71</v>
      </c>
      <c r="R13" s="16">
        <v>4.1461999999999994</v>
      </c>
      <c r="S13" s="16">
        <v>4.4649333333333328</v>
      </c>
      <c r="T13" s="16">
        <v>2.9465000000000003</v>
      </c>
    </row>
    <row r="14" spans="1:20" x14ac:dyDescent="0.25">
      <c r="Q14" s="16" t="s">
        <v>72</v>
      </c>
      <c r="R14" s="16">
        <v>5.4574666666666678</v>
      </c>
      <c r="S14" s="16">
        <v>3.8222666666666671</v>
      </c>
      <c r="T14" s="16">
        <v>2.4211000000000005</v>
      </c>
    </row>
    <row r="15" spans="1:20" x14ac:dyDescent="0.25">
      <c r="Q15" s="16" t="s">
        <v>73</v>
      </c>
      <c r="R15" s="16">
        <v>5.8022666666666671</v>
      </c>
      <c r="S15" s="16">
        <v>2.3542333333333332</v>
      </c>
      <c r="T15" s="16">
        <v>1.8292999999999999</v>
      </c>
    </row>
    <row r="16" spans="1:20" x14ac:dyDescent="0.25">
      <c r="Q16" s="16" t="s">
        <v>74</v>
      </c>
      <c r="R16" s="16">
        <v>4.9892000000000003</v>
      </c>
      <c r="S16" s="16">
        <v>1.4591000000000005</v>
      </c>
      <c r="T16" s="16">
        <v>1.6731666666666669</v>
      </c>
    </row>
    <row r="17" spans="1:20" x14ac:dyDescent="0.25">
      <c r="Q17" s="16" t="s">
        <v>75</v>
      </c>
      <c r="R17" s="16">
        <v>4.2543333333333333</v>
      </c>
      <c r="S17" s="16">
        <v>1.436333333333333</v>
      </c>
      <c r="T17" s="16">
        <v>1.8674999999999997</v>
      </c>
    </row>
    <row r="18" spans="1:20" x14ac:dyDescent="0.25">
      <c r="Q18" s="16" t="s">
        <v>76</v>
      </c>
      <c r="R18" s="16">
        <v>4.1086333333333345</v>
      </c>
      <c r="S18" s="16">
        <v>1.8030333333333335</v>
      </c>
      <c r="T18" s="16">
        <v>2.3019333333333329</v>
      </c>
    </row>
    <row r="19" spans="1:20" x14ac:dyDescent="0.25">
      <c r="Q19" s="16" t="s">
        <v>77</v>
      </c>
      <c r="R19" s="16">
        <v>3.6586666666666674</v>
      </c>
      <c r="S19" s="16">
        <v>2.1498333333333335</v>
      </c>
      <c r="T19" s="16">
        <v>2.6943333333333328</v>
      </c>
    </row>
    <row r="20" spans="1:20" x14ac:dyDescent="0.25">
      <c r="Q20" s="16" t="s">
        <v>78</v>
      </c>
      <c r="R20" s="16">
        <v>3.1738666666666675</v>
      </c>
      <c r="S20" s="16">
        <v>2.529066666666667</v>
      </c>
      <c r="T20" s="16">
        <v>3.0670666666666668</v>
      </c>
    </row>
    <row r="21" spans="1:20" x14ac:dyDescent="0.25">
      <c r="Q21" s="16" t="s">
        <v>79</v>
      </c>
      <c r="R21" s="16">
        <v>2.6412000000000009</v>
      </c>
      <c r="S21" s="16">
        <v>2.738</v>
      </c>
      <c r="T21" s="16">
        <v>2.8904333333333336</v>
      </c>
    </row>
    <row r="22" spans="1:20" x14ac:dyDescent="0.25">
      <c r="A22" s="300" t="s">
        <v>56</v>
      </c>
      <c r="B22" s="300"/>
      <c r="C22" s="300"/>
      <c r="D22" s="300"/>
      <c r="E22" s="300"/>
      <c r="F22" s="300"/>
      <c r="G22" s="300"/>
      <c r="H22" s="300"/>
      <c r="I22" s="300"/>
      <c r="J22" s="300"/>
      <c r="K22" s="300"/>
      <c r="L22" s="300"/>
      <c r="M22" s="300"/>
      <c r="Q22" s="16" t="s">
        <v>80</v>
      </c>
      <c r="R22" s="16">
        <v>2.5335333333333341</v>
      </c>
      <c r="S22" s="16">
        <v>2.4674999999999998</v>
      </c>
      <c r="T22" s="16">
        <v>2.2031000000000005</v>
      </c>
    </row>
    <row r="23" spans="1:20" x14ac:dyDescent="0.25">
      <c r="A23" s="300"/>
      <c r="B23" s="300"/>
      <c r="C23" s="300"/>
      <c r="D23" s="300"/>
      <c r="E23" s="300"/>
      <c r="F23" s="300"/>
      <c r="G23" s="300"/>
      <c r="H23" s="300"/>
      <c r="I23" s="300"/>
      <c r="J23" s="300"/>
      <c r="K23" s="300"/>
      <c r="L23" s="300"/>
      <c r="M23" s="300"/>
      <c r="Q23" s="16" t="s">
        <v>81</v>
      </c>
      <c r="R23" s="16">
        <v>2.518966666666667</v>
      </c>
      <c r="S23" s="16">
        <v>2.0565333333333338</v>
      </c>
      <c r="T23" s="16">
        <v>1.7469333333333334</v>
      </c>
    </row>
    <row r="24" spans="1:20" ht="15" customHeight="1" x14ac:dyDescent="0.25">
      <c r="A24" t="s">
        <v>57</v>
      </c>
      <c r="B24" s="21"/>
      <c r="C24" s="21"/>
      <c r="D24" s="21"/>
      <c r="E24" s="21"/>
      <c r="F24" s="21"/>
      <c r="G24" s="21"/>
      <c r="H24" s="21"/>
      <c r="I24" s="21"/>
      <c r="J24" s="21"/>
      <c r="K24" s="21"/>
      <c r="L24" s="21"/>
      <c r="Q24" s="16" t="s">
        <v>82</v>
      </c>
      <c r="R24" s="16">
        <v>2.3873999999999995</v>
      </c>
      <c r="S24" s="16">
        <v>1.7912333333333337</v>
      </c>
      <c r="T24" s="16">
        <v>1.6353333333333335</v>
      </c>
    </row>
    <row r="25" spans="1:20" x14ac:dyDescent="0.25">
      <c r="Q25" s="16" t="s">
        <v>83</v>
      </c>
      <c r="R25" s="16">
        <v>2.6583666666666659</v>
      </c>
      <c r="S25" s="16">
        <v>1.8907</v>
      </c>
      <c r="T25" s="16">
        <v>1.9171666666666667</v>
      </c>
    </row>
    <row r="26" spans="1:20" x14ac:dyDescent="0.25">
      <c r="Q26" s="16" t="s">
        <v>84</v>
      </c>
      <c r="R26" s="16">
        <v>2.9142333333333323</v>
      </c>
      <c r="S26" s="16">
        <v>2.0544999999999995</v>
      </c>
      <c r="T26" s="16">
        <v>1.8764666666666663</v>
      </c>
    </row>
    <row r="27" spans="1:20" x14ac:dyDescent="0.25">
      <c r="Q27" s="16" t="s">
        <v>85</v>
      </c>
      <c r="R27" s="16">
        <v>3.2061333333333324</v>
      </c>
      <c r="S27" s="16">
        <v>2.0354999999999994</v>
      </c>
      <c r="T27" s="16">
        <v>1.9625333333333324</v>
      </c>
    </row>
    <row r="28" spans="1:20" x14ac:dyDescent="0.25">
      <c r="Q28" s="16" t="s">
        <v>86</v>
      </c>
      <c r="R28" s="16">
        <v>3.1759333333333331</v>
      </c>
      <c r="S28" s="16">
        <v>2.0856333333333335</v>
      </c>
      <c r="T28" s="16">
        <v>2.0994999999999995</v>
      </c>
    </row>
    <row r="29" spans="1:20" x14ac:dyDescent="0.25">
      <c r="Q29" s="16" t="s">
        <v>87</v>
      </c>
      <c r="R29" s="16">
        <v>2.906133333333333</v>
      </c>
      <c r="S29" s="16">
        <v>2.1180333333333334</v>
      </c>
      <c r="T29" s="16">
        <v>2.2790999999999997</v>
      </c>
    </row>
    <row r="30" spans="1:20" x14ac:dyDescent="0.25">
      <c r="Q30" s="16" t="s">
        <v>88</v>
      </c>
      <c r="R30" s="16">
        <v>2.7055333333333333</v>
      </c>
      <c r="S30" s="16">
        <v>2.0850666666666666</v>
      </c>
      <c r="T30" s="16">
        <v>2.2495999999999996</v>
      </c>
    </row>
    <row r="31" spans="1:20" x14ac:dyDescent="0.25">
      <c r="Q31" s="16" t="s">
        <v>89</v>
      </c>
      <c r="R31" s="16">
        <v>2.5793999999999997</v>
      </c>
      <c r="S31" s="16">
        <v>2.2085999999999992</v>
      </c>
      <c r="T31" s="16">
        <v>2.4425999999999992</v>
      </c>
    </row>
    <row r="32" spans="1:20" x14ac:dyDescent="0.25">
      <c r="Q32" s="16" t="s">
        <v>90</v>
      </c>
      <c r="R32" s="16">
        <v>2.6118666666666672</v>
      </c>
      <c r="S32" s="16">
        <v>2.4164999999999992</v>
      </c>
      <c r="T32" s="16">
        <v>2.4716333333333331</v>
      </c>
    </row>
    <row r="33" spans="17:20" x14ac:dyDescent="0.25">
      <c r="Q33" s="16" t="s">
        <v>91</v>
      </c>
      <c r="R33" s="16">
        <v>2.4800666666666675</v>
      </c>
      <c r="S33" s="16">
        <v>2.4713999999999996</v>
      </c>
      <c r="T33" s="16">
        <v>2.3094333333333332</v>
      </c>
    </row>
    <row r="34" spans="17:20" x14ac:dyDescent="0.25">
      <c r="Q34" s="16" t="s">
        <v>92</v>
      </c>
      <c r="R34" s="16">
        <v>2.1935000000000016</v>
      </c>
      <c r="S34" s="16">
        <v>2.3845666666666667</v>
      </c>
      <c r="T34" s="16">
        <v>2.1423000000000005</v>
      </c>
    </row>
    <row r="35" spans="17:20" x14ac:dyDescent="0.25">
      <c r="Q35" s="16" t="s">
        <v>93</v>
      </c>
      <c r="R35" s="16">
        <v>2.082733333333334</v>
      </c>
      <c r="S35" s="16">
        <v>2.1453000000000007</v>
      </c>
      <c r="T35" s="16">
        <v>2.0662666666666674</v>
      </c>
    </row>
    <row r="36" spans="17:20" x14ac:dyDescent="0.25">
      <c r="Q36" s="16" t="s">
        <v>94</v>
      </c>
      <c r="R36" s="16">
        <v>1.6386000000000003</v>
      </c>
      <c r="S36" s="16">
        <v>2.1462333333333334</v>
      </c>
      <c r="T36" s="16">
        <v>2.1518666666666673</v>
      </c>
    </row>
    <row r="37" spans="17:20" x14ac:dyDescent="0.25">
      <c r="Q37" s="16" t="s">
        <v>95</v>
      </c>
      <c r="R37" s="16">
        <v>1.4924999999999997</v>
      </c>
      <c r="S37" s="16">
        <v>2.2585000000000002</v>
      </c>
      <c r="T37" s="16">
        <v>2.0036000000000005</v>
      </c>
    </row>
    <row r="38" spans="17:20" x14ac:dyDescent="0.25">
      <c r="Q38" s="16" t="s">
        <v>96</v>
      </c>
      <c r="R38" s="16">
        <v>1.7713666666666665</v>
      </c>
      <c r="S38" s="16">
        <v>2.1829999999999998</v>
      </c>
      <c r="T38" s="16">
        <v>1.8795000000000002</v>
      </c>
    </row>
    <row r="39" spans="17:20" x14ac:dyDescent="0.25">
      <c r="Q39" s="16" t="s">
        <v>97</v>
      </c>
      <c r="R39" s="16">
        <v>2.3942333333333328</v>
      </c>
      <c r="S39" s="16">
        <v>2.0763999999999996</v>
      </c>
      <c r="T39" s="16">
        <v>1.8402000000000001</v>
      </c>
    </row>
    <row r="40" spans="17:20" x14ac:dyDescent="0.25">
      <c r="Q40" s="16" t="s">
        <v>98</v>
      </c>
      <c r="R40" s="16">
        <v>2.7246666666666663</v>
      </c>
      <c r="S40" s="16">
        <v>1.8227999999999998</v>
      </c>
      <c r="T40" s="16">
        <v>1.7798333333333332</v>
      </c>
    </row>
    <row r="41" spans="17:20" x14ac:dyDescent="0.25">
      <c r="Q41" s="16" t="s">
        <v>99</v>
      </c>
      <c r="R41" s="16">
        <v>2.6106666666666665</v>
      </c>
      <c r="S41" s="16">
        <v>1.8060999999999996</v>
      </c>
      <c r="T41" s="16">
        <v>1.7109999999999996</v>
      </c>
    </row>
    <row r="42" spans="17:20" x14ac:dyDescent="0.25">
      <c r="Q42" s="16" t="s">
        <v>100</v>
      </c>
      <c r="R42" s="16">
        <v>2.5172333333333334</v>
      </c>
      <c r="S42" s="16">
        <v>1.9015333333333331</v>
      </c>
      <c r="T42" s="16">
        <v>1.7803666666666669</v>
      </c>
    </row>
    <row r="43" spans="17:20" x14ac:dyDescent="0.25">
      <c r="Q43" s="16" t="s">
        <v>101</v>
      </c>
      <c r="R43" s="16">
        <v>2.3362999999999996</v>
      </c>
      <c r="S43" s="16">
        <v>2.1591666666666662</v>
      </c>
      <c r="T43" s="16">
        <v>2.2855000000000003</v>
      </c>
    </row>
    <row r="44" spans="17:20" x14ac:dyDescent="0.25">
      <c r="Q44" s="16" t="s">
        <v>102</v>
      </c>
      <c r="R44" s="16">
        <v>2.130866666666666</v>
      </c>
      <c r="S44" s="16">
        <v>2.4765000000000001</v>
      </c>
      <c r="T44" s="16">
        <v>2.8824666666666672</v>
      </c>
    </row>
    <row r="45" spans="17:20" x14ac:dyDescent="0.25">
      <c r="Q45" s="16" t="s">
        <v>103</v>
      </c>
      <c r="R45" s="16">
        <v>1.6174666666666659</v>
      </c>
      <c r="S45" s="16">
        <v>2.6968999999999999</v>
      </c>
      <c r="T45" s="16">
        <v>3.2223000000000002</v>
      </c>
    </row>
    <row r="46" spans="17:20" x14ac:dyDescent="0.25">
      <c r="Q46" s="16" t="s">
        <v>104</v>
      </c>
      <c r="R46" s="16">
        <v>1.2725666666666662</v>
      </c>
      <c r="S46" s="16">
        <v>2.61598</v>
      </c>
      <c r="T46" s="16">
        <v>3.0784133333333337</v>
      </c>
    </row>
    <row r="47" spans="17:20" x14ac:dyDescent="0.25">
      <c r="Q47" s="16" t="s">
        <v>105</v>
      </c>
      <c r="R47" s="16">
        <v>1.2513300000000001</v>
      </c>
      <c r="S47" s="16">
        <v>2.9091099999999996</v>
      </c>
      <c r="T47" s="16">
        <v>3.6277100000000004</v>
      </c>
    </row>
    <row r="48" spans="17:20" x14ac:dyDescent="0.25">
      <c r="Q48" s="16" t="s">
        <v>106</v>
      </c>
      <c r="R48" s="16">
        <v>1.5491633333333337</v>
      </c>
      <c r="S48" s="16">
        <v>3.7605766666666667</v>
      </c>
      <c r="T48" s="16">
        <v>3.6324766666666672</v>
      </c>
    </row>
    <row r="49" spans="17:20" x14ac:dyDescent="0.25">
      <c r="Q49" s="16" t="s">
        <v>107</v>
      </c>
      <c r="R49" s="16">
        <v>2.0883300000000005</v>
      </c>
      <c r="S49" s="16">
        <v>4.2615299999999996</v>
      </c>
      <c r="T49" s="16">
        <v>3.5949966666666668</v>
      </c>
    </row>
    <row r="50" spans="17:20" x14ac:dyDescent="0.25">
      <c r="Q50" s="16" t="s">
        <v>108</v>
      </c>
      <c r="R50" s="16">
        <v>2.3990433333333332</v>
      </c>
      <c r="S50" s="16">
        <v>3.9278766666666662</v>
      </c>
      <c r="T50" s="16">
        <v>2.7081766666666662</v>
      </c>
    </row>
    <row r="51" spans="17:20" x14ac:dyDescent="0.25">
      <c r="Q51" s="16" t="s">
        <v>109</v>
      </c>
      <c r="R51" s="16">
        <v>2.4034766666666663</v>
      </c>
      <c r="S51" s="16">
        <v>2.6514099999999998</v>
      </c>
      <c r="T51" s="16">
        <v>2.132943333333333</v>
      </c>
    </row>
    <row r="52" spans="17:20" x14ac:dyDescent="0.25">
      <c r="Q52" s="16" t="s">
        <v>110</v>
      </c>
      <c r="R52" s="16">
        <v>2.2912766666666666</v>
      </c>
      <c r="S52" s="16">
        <v>1.7424433333333333</v>
      </c>
      <c r="T52" s="16">
        <v>1.6690766666666665</v>
      </c>
    </row>
    <row r="53" spans="17:20" x14ac:dyDescent="0.25">
      <c r="Q53" s="16" t="s">
        <v>111</v>
      </c>
      <c r="R53" s="16">
        <v>2.0759000000000003</v>
      </c>
      <c r="S53" s="16">
        <v>1.1554333333333335</v>
      </c>
      <c r="T53" s="16">
        <v>1.2939333333333334</v>
      </c>
    </row>
    <row r="54" spans="17:20" x14ac:dyDescent="0.25">
      <c r="Q54" s="16" t="s">
        <v>112</v>
      </c>
      <c r="R54" s="16">
        <v>2.3905333333333338</v>
      </c>
      <c r="S54" s="16">
        <v>1.1204999999999998</v>
      </c>
      <c r="T54" s="16">
        <v>1.2307666666666666</v>
      </c>
    </row>
    <row r="55" spans="17:20" x14ac:dyDescent="0.25">
      <c r="Q55" s="16" t="s">
        <v>113</v>
      </c>
      <c r="R55" s="16">
        <v>2.1927666666666674</v>
      </c>
      <c r="S55" s="16">
        <v>1.3286999999999995</v>
      </c>
      <c r="T55" s="16">
        <v>1.5201333333333331</v>
      </c>
    </row>
    <row r="56" spans="17:20" x14ac:dyDescent="0.25">
      <c r="Q56" s="16" t="s">
        <v>114</v>
      </c>
      <c r="R56" s="16">
        <v>2.2699666666666674</v>
      </c>
      <c r="S56" s="16">
        <v>1.549133333333333</v>
      </c>
      <c r="T56" s="16">
        <v>1.9060333333333332</v>
      </c>
    </row>
    <row r="57" spans="17:20" x14ac:dyDescent="0.25">
      <c r="Q57" s="16" t="s">
        <v>115</v>
      </c>
      <c r="R57" s="16">
        <v>2.0586000000000007</v>
      </c>
      <c r="S57" s="16">
        <v>1.6482333333333337</v>
      </c>
      <c r="T57" s="16">
        <v>2.1658000000000004</v>
      </c>
    </row>
    <row r="58" spans="17:20" x14ac:dyDescent="0.25">
      <c r="Q58" s="16" t="s">
        <v>116</v>
      </c>
      <c r="R58" s="16">
        <v>2.0772000000000008</v>
      </c>
      <c r="S58" s="16">
        <v>1.7241666666666671</v>
      </c>
      <c r="T58" s="16">
        <v>2.1444666666666667</v>
      </c>
    </row>
    <row r="59" spans="17:20" x14ac:dyDescent="0.25">
      <c r="Q59" s="16" t="s">
        <v>117</v>
      </c>
      <c r="R59" s="16">
        <v>2.0645333333333338</v>
      </c>
      <c r="S59" s="16">
        <v>1.6746000000000005</v>
      </c>
      <c r="T59" s="16">
        <v>1.7106333333333339</v>
      </c>
    </row>
    <row r="60" spans="17:20" x14ac:dyDescent="0.25">
      <c r="Q60" s="16" t="s">
        <v>118</v>
      </c>
      <c r="R60" s="16">
        <v>1.8577000000000001</v>
      </c>
      <c r="S60" s="16">
        <v>1.4373666666666665</v>
      </c>
      <c r="T60" s="16">
        <v>1.2324333333333335</v>
      </c>
    </row>
    <row r="61" spans="17:20" x14ac:dyDescent="0.25">
      <c r="Q61" s="16" t="s">
        <v>119</v>
      </c>
      <c r="R61" s="16">
        <v>1.9117666666666662</v>
      </c>
      <c r="S61" s="16">
        <v>0.94259999999999933</v>
      </c>
      <c r="T61" s="16">
        <v>0.70120000000000005</v>
      </c>
    </row>
    <row r="62" spans="17:20" x14ac:dyDescent="0.25">
      <c r="Q62" s="16" t="s">
        <v>120</v>
      </c>
      <c r="R62" s="16">
        <v>2.3837333333333333</v>
      </c>
      <c r="S62" s="16">
        <v>0.66559999999999953</v>
      </c>
      <c r="T62" s="16">
        <v>0.64780000000000015</v>
      </c>
    </row>
    <row r="63" spans="17:20" x14ac:dyDescent="0.25">
      <c r="Q63" s="16" t="s">
        <v>121</v>
      </c>
      <c r="R63" s="16">
        <v>3.3082666666666669</v>
      </c>
      <c r="S63" s="16">
        <v>0.6023333333333335</v>
      </c>
      <c r="T63" s="16">
        <v>0.75603333333333345</v>
      </c>
    </row>
    <row r="64" spans="17:20" x14ac:dyDescent="0.25">
      <c r="Q64" s="16" t="s">
        <v>122</v>
      </c>
      <c r="R64" s="16">
        <v>4.1242666666666672</v>
      </c>
      <c r="S64" s="16">
        <v>0.76876666666666671</v>
      </c>
      <c r="T64" s="16">
        <v>0.9103</v>
      </c>
    </row>
    <row r="65" spans="17:20" x14ac:dyDescent="0.25">
      <c r="Q65" s="16" t="s">
        <v>123</v>
      </c>
      <c r="R65" s="16">
        <v>3.8165333333333336</v>
      </c>
      <c r="S65" s="16">
        <v>1.0471666666666664</v>
      </c>
      <c r="T65" s="16">
        <v>1.1344333333333332</v>
      </c>
    </row>
    <row r="66" spans="17:20" x14ac:dyDescent="0.25">
      <c r="Q66" s="16" t="s">
        <v>124</v>
      </c>
      <c r="R66" s="16">
        <v>3.1997333333333327</v>
      </c>
      <c r="S66" s="16">
        <v>1.3877999999999993</v>
      </c>
      <c r="T66" s="16">
        <v>1.5032666666666661</v>
      </c>
    </row>
    <row r="67" spans="17:20" x14ac:dyDescent="0.25">
      <c r="Q67" s="16" t="s">
        <v>125</v>
      </c>
      <c r="R67" s="16">
        <v>2.9408666666666661</v>
      </c>
      <c r="S67" s="16">
        <v>1.6707999999999992</v>
      </c>
      <c r="T67" s="16">
        <v>1.8956999999999991</v>
      </c>
    </row>
    <row r="68" spans="17:20" x14ac:dyDescent="0.25">
      <c r="Q68" s="16" t="s">
        <v>126</v>
      </c>
      <c r="R68" s="16">
        <v>2.6984333333333326</v>
      </c>
      <c r="S68" s="16">
        <v>1.8278666666666663</v>
      </c>
      <c r="T68" s="16">
        <v>2.1786666666666661</v>
      </c>
    </row>
    <row r="69" spans="17:20" x14ac:dyDescent="0.25">
      <c r="Q69" s="16" t="s">
        <v>127</v>
      </c>
      <c r="R69" s="16">
        <v>2.3744666666666663</v>
      </c>
      <c r="S69" s="16">
        <v>2.0183999999999997</v>
      </c>
      <c r="T69" s="16">
        <v>2.3626999999999998</v>
      </c>
    </row>
    <row r="70" spans="17:20" x14ac:dyDescent="0.25">
      <c r="Q70" s="16" t="s">
        <v>128</v>
      </c>
      <c r="R70" s="16">
        <v>2.0199666666666665</v>
      </c>
      <c r="S70" s="16">
        <v>2.4645666666666664</v>
      </c>
      <c r="T70" s="16">
        <v>2.664733333333333</v>
      </c>
    </row>
    <row r="71" spans="17:20" x14ac:dyDescent="0.25">
      <c r="Q71" s="16" t="s">
        <v>129</v>
      </c>
      <c r="R71" s="16">
        <v>1.8590999999999998</v>
      </c>
      <c r="S71" s="16">
        <v>2.7921666666666662</v>
      </c>
      <c r="T71" s="16">
        <v>2.6015666666666664</v>
      </c>
    </row>
    <row r="72" spans="17:20" x14ac:dyDescent="0.25">
      <c r="Q72" s="16" t="s">
        <v>130</v>
      </c>
      <c r="R72" s="16">
        <v>1.9904999999999997</v>
      </c>
      <c r="S72" s="16">
        <v>3.3686333333333329</v>
      </c>
      <c r="T72" s="16">
        <v>2.8219999999999992</v>
      </c>
    </row>
    <row r="73" spans="17:20" x14ac:dyDescent="0.25">
      <c r="Q73" s="16" t="s">
        <v>131</v>
      </c>
      <c r="R73" s="16">
        <v>2.0143</v>
      </c>
      <c r="S73" s="16">
        <v>3.7450333333333337</v>
      </c>
      <c r="T73" s="16">
        <v>2.7311666666666663</v>
      </c>
    </row>
    <row r="74" spans="17:20" x14ac:dyDescent="0.25">
      <c r="Q74" s="16" t="s">
        <v>132</v>
      </c>
      <c r="R74" s="16">
        <v>2.6849000000000003</v>
      </c>
      <c r="S74" s="16">
        <v>3.8881000000000001</v>
      </c>
      <c r="T74" s="16">
        <v>2.4487000000000001</v>
      </c>
    </row>
    <row r="75" spans="17:20" x14ac:dyDescent="0.25">
      <c r="Q75" s="16" t="s">
        <v>133</v>
      </c>
      <c r="R75" s="16">
        <v>3.2841666666666671</v>
      </c>
      <c r="S75" s="16">
        <v>3.2234000000000003</v>
      </c>
      <c r="T75" s="16">
        <v>1.7766000000000002</v>
      </c>
    </row>
    <row r="76" spans="17:20" x14ac:dyDescent="0.25">
      <c r="Q76" s="16" t="s">
        <v>134</v>
      </c>
      <c r="R76" s="16">
        <v>3.3307000000000002</v>
      </c>
      <c r="S76" s="16">
        <v>2.0646</v>
      </c>
      <c r="T76" s="16">
        <v>1.2278333333333336</v>
      </c>
    </row>
    <row r="77" spans="17:20" x14ac:dyDescent="0.25">
      <c r="Q77" s="16" t="s">
        <v>135</v>
      </c>
      <c r="R77" s="16">
        <v>3.1200333333333337</v>
      </c>
      <c r="S77" s="16">
        <v>1.3567666666666671</v>
      </c>
      <c r="T77" s="16">
        <v>1.1951999999999998</v>
      </c>
    </row>
    <row r="78" spans="17:20" x14ac:dyDescent="0.25">
      <c r="Q78" s="16" t="s">
        <v>136</v>
      </c>
      <c r="R78" s="16">
        <v>2.6042333333333336</v>
      </c>
      <c r="S78" s="16">
        <v>1.388066666666667</v>
      </c>
      <c r="T78" s="16">
        <v>1.7875000000000003</v>
      </c>
    </row>
    <row r="79" spans="17:20" x14ac:dyDescent="0.25">
      <c r="Q79" s="16" t="s">
        <v>137</v>
      </c>
      <c r="R79" s="16">
        <v>2.2732999999999994</v>
      </c>
      <c r="S79" s="16">
        <v>2.0493000000000001</v>
      </c>
      <c r="T79" s="16">
        <v>2.5225666666666662</v>
      </c>
    </row>
    <row r="80" spans="17:20" x14ac:dyDescent="0.25">
      <c r="Q80" s="16" t="s">
        <v>138</v>
      </c>
      <c r="R80" s="16">
        <v>1.7964999999999989</v>
      </c>
      <c r="S80" s="16">
        <v>2.8294999999999995</v>
      </c>
      <c r="T80" s="16">
        <v>2.9901333333333326</v>
      </c>
    </row>
    <row r="81" spans="17:20" x14ac:dyDescent="0.25">
      <c r="Q81" s="16" t="s">
        <v>139</v>
      </c>
      <c r="R81" s="16">
        <v>2.0683333333333329</v>
      </c>
      <c r="S81" s="16">
        <v>3.2732666666666659</v>
      </c>
      <c r="T81" s="16">
        <v>3.2220333333333322</v>
      </c>
    </row>
    <row r="82" spans="17:20" x14ac:dyDescent="0.25">
      <c r="Q82" s="16" t="s">
        <v>140</v>
      </c>
      <c r="R82" s="16">
        <v>2.3677666666666668</v>
      </c>
      <c r="S82" s="16">
        <v>3.4554333333333331</v>
      </c>
      <c r="T82" s="16">
        <v>2.9026999999999994</v>
      </c>
    </row>
    <row r="83" spans="17:20" x14ac:dyDescent="0.25">
      <c r="Q83" s="16" t="s">
        <v>141</v>
      </c>
      <c r="R83" s="16">
        <v>2.5298333333333338</v>
      </c>
      <c r="S83" s="16">
        <v>3.1303333333333327</v>
      </c>
      <c r="T83" s="16">
        <v>2.5936666666666661</v>
      </c>
    </row>
    <row r="84" spans="17:20" x14ac:dyDescent="0.25">
      <c r="Q84" s="16" t="s">
        <v>142</v>
      </c>
      <c r="R84" s="16">
        <v>2.2388333333333326</v>
      </c>
      <c r="S84" s="16">
        <v>2.6352666666666664</v>
      </c>
      <c r="T84" s="16">
        <v>1.8892999999999998</v>
      </c>
    </row>
    <row r="85" spans="17:20" x14ac:dyDescent="0.25">
      <c r="Q85" s="16" t="s">
        <v>143</v>
      </c>
      <c r="R85" s="16">
        <v>2.4085333333333327</v>
      </c>
      <c r="S85" s="16">
        <v>1.9322333333333332</v>
      </c>
      <c r="T85" s="16">
        <v>1.6248000000000005</v>
      </c>
    </row>
    <row r="86" spans="17:20" x14ac:dyDescent="0.25">
      <c r="Q86" s="16" t="s">
        <v>144</v>
      </c>
      <c r="R86" s="16">
        <v>2.7883</v>
      </c>
      <c r="S86" s="16">
        <v>1.9980666666666671</v>
      </c>
      <c r="T86" s="16">
        <v>1.6289666666666676</v>
      </c>
    </row>
    <row r="87" spans="17:20" x14ac:dyDescent="0.25">
      <c r="Q87" s="16" t="s">
        <v>145</v>
      </c>
      <c r="R87" s="16">
        <v>3.0985000000000009</v>
      </c>
      <c r="S87" s="16">
        <v>1.9670000000000005</v>
      </c>
      <c r="T87" s="16">
        <v>1.5866000000000007</v>
      </c>
    </row>
    <row r="88" spans="17:20" x14ac:dyDescent="0.25">
      <c r="Q88" s="16" t="s">
        <v>146</v>
      </c>
      <c r="R88" s="16">
        <v>2.8983666666666674</v>
      </c>
      <c r="S88" s="16">
        <v>2.0860000000000003</v>
      </c>
      <c r="T88" s="16">
        <v>1.6318000000000001</v>
      </c>
    </row>
    <row r="89" spans="17:20" x14ac:dyDescent="0.25">
      <c r="Q89" s="16" t="s">
        <v>147</v>
      </c>
      <c r="R89" s="16">
        <v>2.7740666666666667</v>
      </c>
      <c r="S89" s="16">
        <v>1.6946333333333339</v>
      </c>
      <c r="T89" s="16">
        <v>1.6290666666666667</v>
      </c>
    </row>
    <row r="90" spans="17:20" x14ac:dyDescent="0.25">
      <c r="Q90" s="16" t="s">
        <v>148</v>
      </c>
      <c r="R90" s="16">
        <v>3.5936000000000003</v>
      </c>
      <c r="S90" s="16">
        <v>1.6162333333333343</v>
      </c>
      <c r="T90" s="16">
        <v>1.8250666666666671</v>
      </c>
    </row>
    <row r="91" spans="17:20" x14ac:dyDescent="0.25">
      <c r="Q91" s="16" t="s">
        <v>149</v>
      </c>
      <c r="R91" s="16">
        <v>4.2060333333333331</v>
      </c>
      <c r="S91" s="16">
        <v>1.6273000000000011</v>
      </c>
      <c r="T91" s="16">
        <v>2.0141666666666675</v>
      </c>
    </row>
    <row r="92" spans="17:20" x14ac:dyDescent="0.25">
      <c r="Q92" s="16" t="s">
        <v>150</v>
      </c>
      <c r="R92" s="16">
        <v>4.0439333333333334</v>
      </c>
      <c r="S92" s="16">
        <v>1.7005666666666677</v>
      </c>
      <c r="T92" s="16">
        <v>1.9550000000000007</v>
      </c>
    </row>
    <row r="93" spans="17:20" x14ac:dyDescent="0.25">
      <c r="Q93" s="16" t="s">
        <v>151</v>
      </c>
      <c r="R93" s="16">
        <v>2.787233333333333</v>
      </c>
      <c r="S93" s="16">
        <v>1.8393666666666675</v>
      </c>
      <c r="T93" s="16">
        <v>1.7091333333333338</v>
      </c>
    </row>
    <row r="94" spans="17:20" x14ac:dyDescent="0.25">
      <c r="Q94" s="16" t="s">
        <v>152</v>
      </c>
      <c r="R94" s="16">
        <v>2.1024666666666665</v>
      </c>
      <c r="S94" s="16">
        <v>1.9405000000000001</v>
      </c>
      <c r="T94" s="16">
        <v>1.4715666666666667</v>
      </c>
    </row>
    <row r="95" spans="17:20" x14ac:dyDescent="0.25">
      <c r="Q95" s="16" t="s">
        <v>153</v>
      </c>
      <c r="R95" s="16">
        <v>2.0447666666666664</v>
      </c>
      <c r="S95" s="16">
        <v>1.9175333333333338</v>
      </c>
      <c r="T95" s="16">
        <v>1.5406333333333333</v>
      </c>
    </row>
    <row r="96" spans="17:20" x14ac:dyDescent="0.25">
      <c r="Q96" s="16" t="s">
        <v>154</v>
      </c>
      <c r="R96" s="16">
        <v>1.9513299999999998</v>
      </c>
      <c r="S96" s="16">
        <v>1.7263966666666668</v>
      </c>
      <c r="T96" s="16">
        <v>1.5752633333333332</v>
      </c>
    </row>
    <row r="97" spans="17:20" x14ac:dyDescent="0.25">
      <c r="Q97" s="16" t="s">
        <v>155</v>
      </c>
      <c r="R97" s="16">
        <v>1.9994833333333333</v>
      </c>
      <c r="S97" s="16">
        <v>1.6355833333333336</v>
      </c>
      <c r="T97" s="16">
        <v>1.5517833333333335</v>
      </c>
    </row>
    <row r="98" spans="17:20" x14ac:dyDescent="0.25">
      <c r="Q98" s="16" t="s">
        <v>156</v>
      </c>
      <c r="R98" s="16">
        <v>2.1419966666666661</v>
      </c>
      <c r="S98" s="16">
        <v>1.5644633333333331</v>
      </c>
      <c r="T98" s="16">
        <v>1.4103299999999994</v>
      </c>
    </row>
    <row r="99" spans="17:20" x14ac:dyDescent="0.25">
      <c r="Q99" s="16" t="s">
        <v>157</v>
      </c>
      <c r="R99" s="16">
        <v>2.6411766666666661</v>
      </c>
      <c r="S99" s="16">
        <v>1.521343333333333</v>
      </c>
      <c r="T99" s="16">
        <v>1.381976666666666</v>
      </c>
    </row>
    <row r="100" spans="17:20" x14ac:dyDescent="0.25">
      <c r="Q100" s="16" t="s">
        <v>158</v>
      </c>
      <c r="R100" s="16">
        <v>2.8643799999999988</v>
      </c>
      <c r="S100" s="16">
        <v>1.414556666666666</v>
      </c>
      <c r="T100" s="16">
        <v>1.4466799999999995</v>
      </c>
    </row>
    <row r="101" spans="17:20" x14ac:dyDescent="0.25">
      <c r="Q101" s="16" t="s">
        <v>159</v>
      </c>
      <c r="R101" s="16">
        <v>2.8222366666666656</v>
      </c>
      <c r="S101" s="16">
        <v>1.1657333333333326</v>
      </c>
      <c r="T101" s="16">
        <v>1.3950033333333327</v>
      </c>
    </row>
    <row r="102" spans="17:20" x14ac:dyDescent="0.25">
      <c r="Q102" s="16" t="s">
        <v>160</v>
      </c>
      <c r="R102" s="16">
        <v>2.4789599999999994</v>
      </c>
      <c r="S102" s="16">
        <v>0.91101999999999939</v>
      </c>
      <c r="T102" s="16">
        <v>1.4381566666666667</v>
      </c>
    </row>
    <row r="103" spans="17:20" x14ac:dyDescent="0.25">
      <c r="Q103" s="16" t="s">
        <v>161</v>
      </c>
      <c r="R103" s="16">
        <v>2.1236066666666669</v>
      </c>
      <c r="S103" s="16">
        <v>0.88569000000000031</v>
      </c>
      <c r="T103" s="16">
        <v>1.5648033333333338</v>
      </c>
    </row>
    <row r="104" spans="17:20" x14ac:dyDescent="0.25">
      <c r="Q104" s="16" t="s">
        <v>162</v>
      </c>
      <c r="R104" s="16">
        <v>2.13171</v>
      </c>
      <c r="S104" s="16">
        <v>0.99104000000000048</v>
      </c>
      <c r="T104" s="16">
        <v>1.746573333333334</v>
      </c>
    </row>
    <row r="105" spans="17:20" x14ac:dyDescent="0.25">
      <c r="Q105" s="16" t="s">
        <v>163</v>
      </c>
      <c r="R105" s="16">
        <v>1.891546666666666</v>
      </c>
      <c r="S105" s="16">
        <v>1.1568666666666669</v>
      </c>
      <c r="T105" s="16">
        <v>1.5129300000000001</v>
      </c>
    </row>
    <row r="106" spans="17:20" x14ac:dyDescent="0.25">
      <c r="Q106" s="16" t="s">
        <v>164</v>
      </c>
      <c r="R106" s="16">
        <v>1.5594733333333328</v>
      </c>
      <c r="S106" s="16">
        <v>1.1135233333333332</v>
      </c>
      <c r="T106" s="16">
        <v>1.15913</v>
      </c>
    </row>
    <row r="107" spans="17:20" x14ac:dyDescent="0.25">
      <c r="Q107" s="16" t="s">
        <v>165</v>
      </c>
      <c r="R107" s="16">
        <v>1.1816099999999994</v>
      </c>
      <c r="S107" s="16">
        <v>1.0952000000000002</v>
      </c>
      <c r="T107" s="16">
        <v>0.89243000000000039</v>
      </c>
    </row>
    <row r="108" spans="17:20" x14ac:dyDescent="0.25">
      <c r="Q108" s="16" t="s">
        <v>166</v>
      </c>
      <c r="R108" s="16">
        <v>0.95975333333333313</v>
      </c>
      <c r="S108" s="16">
        <v>0.87117000000000022</v>
      </c>
      <c r="T108" s="16">
        <v>0.85293666666666701</v>
      </c>
    </row>
    <row r="109" spans="17:20" x14ac:dyDescent="0.25">
      <c r="Q109" s="16" t="s">
        <v>167</v>
      </c>
      <c r="R109" s="16">
        <v>1.2822233333333333</v>
      </c>
      <c r="S109" s="16">
        <v>0.8506266666666672</v>
      </c>
      <c r="T109" s="16">
        <v>1.0343000000000007</v>
      </c>
    </row>
    <row r="110" spans="17:20" x14ac:dyDescent="0.25">
      <c r="Q110" s="16" t="s">
        <v>168</v>
      </c>
      <c r="R110" s="16">
        <v>1.7094466666666666</v>
      </c>
      <c r="S110" s="16">
        <v>0.73597666666666728</v>
      </c>
      <c r="T110" s="16">
        <v>0.91442666666666683</v>
      </c>
    </row>
    <row r="111" spans="17:20" x14ac:dyDescent="0.25">
      <c r="Q111" s="16" t="s">
        <v>169</v>
      </c>
      <c r="R111" s="16">
        <v>2.0319000000000003</v>
      </c>
      <c r="S111" s="16">
        <v>0.56561666666666766</v>
      </c>
      <c r="T111" s="16">
        <v>0.54650000000000054</v>
      </c>
    </row>
    <row r="112" spans="17:20" x14ac:dyDescent="0.25">
      <c r="Q112" s="16" t="s">
        <v>170</v>
      </c>
      <c r="R112" s="16">
        <v>1.9855666666666665</v>
      </c>
      <c r="S112" s="16">
        <v>0.28696666666666754</v>
      </c>
      <c r="T112" s="16">
        <v>0.35686666666666689</v>
      </c>
    </row>
    <row r="113" spans="17:20" x14ac:dyDescent="0.25">
      <c r="Q113" s="16" t="s">
        <v>171</v>
      </c>
      <c r="R113" s="16">
        <v>2.0392333333333332</v>
      </c>
      <c r="S113" s="16">
        <v>0.25726666666666692</v>
      </c>
      <c r="T113" s="16">
        <v>0.5460000000000006</v>
      </c>
    </row>
    <row r="114" spans="17:20" x14ac:dyDescent="0.25">
      <c r="Q114" s="16" t="s">
        <v>172</v>
      </c>
      <c r="R114" s="16">
        <v>2.6129999999999995</v>
      </c>
      <c r="S114" s="16">
        <v>0.63779999999999981</v>
      </c>
      <c r="T114" s="16">
        <v>1.3129666666666668</v>
      </c>
    </row>
    <row r="115" spans="17:20" x14ac:dyDescent="0.25">
      <c r="Q115" s="16" t="s">
        <v>173</v>
      </c>
      <c r="R115" s="16">
        <v>3.1636333333333333</v>
      </c>
      <c r="S115" s="16">
        <v>0.96049999999999969</v>
      </c>
      <c r="T115" s="16">
        <v>1.6096000000000004</v>
      </c>
    </row>
    <row r="116" spans="17:20" x14ac:dyDescent="0.25">
      <c r="Q116" s="16" t="s">
        <v>174</v>
      </c>
      <c r="R116" s="16">
        <v>3.0838666666666672</v>
      </c>
      <c r="S116" s="16">
        <v>1.1204000000000001</v>
      </c>
      <c r="T116" s="16">
        <v>1.6288333333333338</v>
      </c>
    </row>
    <row r="117" spans="17:20" x14ac:dyDescent="0.25">
      <c r="Q117" s="16" t="s">
        <v>175</v>
      </c>
      <c r="R117" s="16">
        <v>2.8697333333333339</v>
      </c>
      <c r="S117" s="16">
        <v>1.2775333333333336</v>
      </c>
      <c r="T117" s="16">
        <v>1.8315666666666666</v>
      </c>
    </row>
    <row r="118" spans="17:20" x14ac:dyDescent="0.25">
      <c r="Q118" s="16" t="s">
        <v>176</v>
      </c>
      <c r="R118" s="16">
        <v>2.4769000000000005</v>
      </c>
      <c r="S118" s="16">
        <v>1.3310666666666673</v>
      </c>
      <c r="T118" s="16">
        <v>2.0253333333333341</v>
      </c>
    </row>
    <row r="119" spans="17:20" x14ac:dyDescent="0.25">
      <c r="Q119" s="16" t="s">
        <v>177</v>
      </c>
      <c r="R119" s="16">
        <v>2.2624999999999997</v>
      </c>
      <c r="S119" s="16">
        <v>3.3818999999999999</v>
      </c>
      <c r="T119" s="16">
        <v>3.0531999999999999</v>
      </c>
    </row>
    <row r="120" spans="17:20" x14ac:dyDescent="0.25">
      <c r="Q120" s="16" t="s">
        <v>178</v>
      </c>
      <c r="R120" s="16">
        <v>2.3131666666666675</v>
      </c>
      <c r="S120" s="16">
        <v>5.0260999999999996</v>
      </c>
      <c r="T120" s="16">
        <v>3.073466666666667</v>
      </c>
    </row>
    <row r="121" spans="17:20" x14ac:dyDescent="0.25">
      <c r="Q121" s="16" t="s">
        <v>179</v>
      </c>
      <c r="R121" s="16">
        <v>3.1451000000000007</v>
      </c>
      <c r="S121" s="16">
        <v>5.1285666666666669</v>
      </c>
      <c r="T121" s="16">
        <v>2.5819666666666663</v>
      </c>
    </row>
    <row r="122" spans="17:20" x14ac:dyDescent="0.25">
      <c r="Q122" s="16" t="s">
        <v>180</v>
      </c>
      <c r="R122" s="16">
        <v>3.6376000000000013</v>
      </c>
      <c r="S122" s="16">
        <v>3.9841333333333337</v>
      </c>
      <c r="T122" s="16">
        <v>2.1626333333333334</v>
      </c>
    </row>
    <row r="123" spans="17:20" x14ac:dyDescent="0.25">
      <c r="Q123" s="16" t="s">
        <v>181</v>
      </c>
      <c r="R123" s="16">
        <v>4.399866666666667</v>
      </c>
      <c r="S123" s="16">
        <v>2.5493000000000001</v>
      </c>
      <c r="T123" s="16">
        <v>2.1911</v>
      </c>
    </row>
    <row r="124" spans="17:20" x14ac:dyDescent="0.25">
      <c r="Q124" s="16" t="s">
        <v>182</v>
      </c>
      <c r="R124" s="16">
        <v>4.7992666666666679</v>
      </c>
      <c r="S124" s="16">
        <v>2.3373333333333335</v>
      </c>
      <c r="T124" s="16">
        <v>2.3108666666666671</v>
      </c>
    </row>
    <row r="125" spans="17:20" x14ac:dyDescent="0.25">
      <c r="Q125" s="16" t="s">
        <v>183</v>
      </c>
      <c r="R125" s="16">
        <v>4.9377000000000004</v>
      </c>
      <c r="S125" s="16">
        <v>1.6594666666666669</v>
      </c>
      <c r="T125" s="16">
        <v>2.0216000000000007</v>
      </c>
    </row>
    <row r="126" spans="17:20" x14ac:dyDescent="0.25">
      <c r="Q126" s="16" t="s">
        <v>184</v>
      </c>
      <c r="R126" s="16">
        <v>4.3583333333333343</v>
      </c>
      <c r="S126" s="16">
        <v>2.1764666666666677</v>
      </c>
      <c r="T126" s="16">
        <v>2.8881000000000001</v>
      </c>
    </row>
    <row r="127" spans="17:20" x14ac:dyDescent="0.25">
      <c r="Q127" s="16" t="s">
        <v>185</v>
      </c>
      <c r="R127" s="16">
        <v>3.7271666666666667</v>
      </c>
      <c r="S127" s="16">
        <v>3.4245333333333328</v>
      </c>
      <c r="T127" s="16">
        <v>4.2195333333333336</v>
      </c>
    </row>
    <row r="128" spans="17:20" x14ac:dyDescent="0.25">
      <c r="Q128" s="16" t="s">
        <v>186</v>
      </c>
      <c r="R128" s="16">
        <v>3.9138666666666673</v>
      </c>
      <c r="S128" s="16">
        <v>4.5186999999999999</v>
      </c>
      <c r="T128" s="16">
        <v>5.1704333333333343</v>
      </c>
    </row>
    <row r="129" spans="17:20" x14ac:dyDescent="0.25">
      <c r="Q129" s="16" t="s">
        <v>187</v>
      </c>
      <c r="R129" s="16">
        <v>4.0219000000000014</v>
      </c>
      <c r="S129" s="16">
        <v>5.1521333333333343</v>
      </c>
      <c r="T129" s="16">
        <v>5.4804000000000022</v>
      </c>
    </row>
    <row r="130" spans="17:20" x14ac:dyDescent="0.25">
      <c r="Q130" s="16" t="s">
        <v>188</v>
      </c>
      <c r="R130" s="16">
        <v>3.1804000000000001</v>
      </c>
      <c r="S130" s="16">
        <v>5.7556666666666674</v>
      </c>
      <c r="T130" s="16">
        <v>4.982800000000001</v>
      </c>
    </row>
    <row r="131" spans="17:20" x14ac:dyDescent="0.25">
      <c r="Q131" s="16" t="s">
        <v>189</v>
      </c>
      <c r="R131" s="16">
        <v>3.0238666666666667</v>
      </c>
      <c r="S131" s="16">
        <v>5.5491999999999999</v>
      </c>
      <c r="T131" s="16">
        <v>4.9413333333333336</v>
      </c>
    </row>
    <row r="132" spans="17:20" x14ac:dyDescent="0.25">
      <c r="Q132" s="16" t="s">
        <v>190</v>
      </c>
      <c r="R132" s="16">
        <v>2.8370666666666664</v>
      </c>
      <c r="S132" s="16">
        <v>4.4440666666666653</v>
      </c>
      <c r="T132" s="16">
        <v>3.797099999999999</v>
      </c>
    </row>
    <row r="133" spans="17:20" x14ac:dyDescent="0.25">
      <c r="Q133" s="16" t="s">
        <v>191</v>
      </c>
      <c r="R133" s="16">
        <v>3.5245333333333329</v>
      </c>
      <c r="S133" s="16">
        <v>3.0386666666666655</v>
      </c>
      <c r="T133" s="16">
        <v>3.3382333333333327</v>
      </c>
    </row>
    <row r="134" spans="17:20" x14ac:dyDescent="0.25">
      <c r="Q134" s="16" t="s">
        <v>192</v>
      </c>
      <c r="R134" s="16">
        <v>4.7753999999999985</v>
      </c>
      <c r="S134" s="16">
        <v>2.6873333333333314</v>
      </c>
      <c r="T134" s="16">
        <v>2.8652999999999991</v>
      </c>
    </row>
    <row r="135" spans="17:20" x14ac:dyDescent="0.25">
      <c r="Q135" s="16" t="s">
        <v>193</v>
      </c>
      <c r="R135" s="16">
        <v>5.9143666666666661</v>
      </c>
      <c r="S135" s="16">
        <v>2.6473999999999989</v>
      </c>
      <c r="T135" s="16">
        <v>3.1054666666666662</v>
      </c>
    </row>
    <row r="136" spans="17:20" x14ac:dyDescent="0.25">
      <c r="Q136" s="16" t="s">
        <v>194</v>
      </c>
      <c r="R136" s="16">
        <v>5.415</v>
      </c>
      <c r="S136" s="16">
        <v>2.7072666666666669</v>
      </c>
      <c r="T136" s="16">
        <v>3.1722999999999999</v>
      </c>
    </row>
    <row r="137" spans="17:20" x14ac:dyDescent="0.25">
      <c r="Q137" s="16" t="s">
        <v>195</v>
      </c>
      <c r="R137" s="16">
        <v>3.3779333333333335</v>
      </c>
      <c r="S137" s="16">
        <v>2.2203000000000004</v>
      </c>
      <c r="T137" s="16">
        <v>2.7331333333333334</v>
      </c>
    </row>
    <row r="138" spans="17:20" x14ac:dyDescent="0.25">
      <c r="Q138" s="16" t="s">
        <v>196</v>
      </c>
      <c r="R138" s="16">
        <v>2.2037999999999998</v>
      </c>
      <c r="S138" s="16">
        <v>2.1994333333333338</v>
      </c>
      <c r="T138" s="16">
        <v>2.7018333333333331</v>
      </c>
    </row>
    <row r="139" spans="17:20" x14ac:dyDescent="0.25">
      <c r="Q139" s="16" t="s">
        <v>197</v>
      </c>
      <c r="R139" s="16">
        <v>2.7024333333333339</v>
      </c>
      <c r="S139" s="16">
        <v>2.2686666666666668</v>
      </c>
      <c r="T139" s="16">
        <v>2.4601666666666673</v>
      </c>
    </row>
    <row r="140" spans="17:20" x14ac:dyDescent="0.25">
      <c r="Q140" s="16" t="s">
        <v>198</v>
      </c>
      <c r="R140" s="16">
        <v>2.8824333333333345</v>
      </c>
      <c r="S140" s="16">
        <v>2.5073000000000008</v>
      </c>
      <c r="T140" s="16">
        <v>2.4382333333333333</v>
      </c>
    </row>
    <row r="141" spans="17:20" x14ac:dyDescent="0.25">
      <c r="Q141" s="16" t="s">
        <v>199</v>
      </c>
      <c r="R141" s="16">
        <v>2.2373333333333343</v>
      </c>
      <c r="S141" s="16">
        <v>2.5082666666666675</v>
      </c>
      <c r="T141" s="16">
        <v>1.8487000000000009</v>
      </c>
    </row>
    <row r="142" spans="17:20" x14ac:dyDescent="0.25">
      <c r="Q142" s="16" t="s">
        <v>200</v>
      </c>
      <c r="R142" s="16">
        <v>1.5875333333333341</v>
      </c>
      <c r="S142" s="16">
        <v>2.1689333333333338</v>
      </c>
      <c r="T142" s="16">
        <v>1.8415333333333337</v>
      </c>
    </row>
    <row r="143" spans="17:20" x14ac:dyDescent="0.25">
      <c r="Q143" s="16" t="s">
        <v>201</v>
      </c>
      <c r="R143" s="16">
        <v>1.605566666666667</v>
      </c>
      <c r="S143" s="16">
        <v>1.9090666666666671</v>
      </c>
      <c r="T143" s="16">
        <v>1.6359666666666672</v>
      </c>
    </row>
    <row r="144" spans="17:20" x14ac:dyDescent="0.25">
      <c r="Q144" s="16" t="s">
        <v>202</v>
      </c>
      <c r="R144" s="16">
        <v>1.7380000000000002</v>
      </c>
      <c r="S144" s="16">
        <v>1.6056000000000001</v>
      </c>
      <c r="T144" s="16">
        <v>1.7011333333333336</v>
      </c>
    </row>
    <row r="145" spans="17:20" x14ac:dyDescent="0.25">
      <c r="Q145" s="16" t="s">
        <v>203</v>
      </c>
      <c r="R145" s="16">
        <v>2.1277333333333321</v>
      </c>
      <c r="S145" s="16">
        <v>1.4890333333333328</v>
      </c>
      <c r="T145" s="16">
        <v>1.7456666666666667</v>
      </c>
    </row>
    <row r="146" spans="17:20" x14ac:dyDescent="0.25">
      <c r="Q146" s="16" t="s">
        <v>204</v>
      </c>
      <c r="R146" s="16">
        <v>2.5144333333333329</v>
      </c>
      <c r="S146" s="16">
        <v>1.2461333333333322</v>
      </c>
      <c r="T146" s="16">
        <v>1.5722666666666669</v>
      </c>
    </row>
    <row r="147" spans="17:20" x14ac:dyDescent="0.25">
      <c r="Q147" s="16" t="s">
        <v>205</v>
      </c>
      <c r="R147" s="16">
        <v>2.5090999999999988</v>
      </c>
      <c r="S147" s="16">
        <v>1.0392999999999983</v>
      </c>
      <c r="T147" s="16">
        <v>1.1287666666666674</v>
      </c>
    </row>
    <row r="148" spans="17:20" x14ac:dyDescent="0.25">
      <c r="Q148" s="16" t="s">
        <v>206</v>
      </c>
      <c r="R148" s="16">
        <v>2.5472333333333324</v>
      </c>
      <c r="S148" s="16">
        <v>0.9150666666666657</v>
      </c>
      <c r="T148" s="16">
        <v>0.99973333333333392</v>
      </c>
    </row>
    <row r="149" spans="17:20" x14ac:dyDescent="0.25">
      <c r="Q149" s="16" t="s">
        <v>207</v>
      </c>
      <c r="R149" s="16">
        <v>2.5229666666666652</v>
      </c>
      <c r="S149" s="16">
        <v>0.8799666666666669</v>
      </c>
      <c r="T149" s="16">
        <v>1.0818333333333345</v>
      </c>
    </row>
    <row r="150" spans="17:20" x14ac:dyDescent="0.25">
      <c r="Q150" s="16" t="s">
        <v>208</v>
      </c>
      <c r="R150" s="16">
        <v>2.8395999999999995</v>
      </c>
      <c r="S150" s="16">
        <v>0.89443333333333419</v>
      </c>
      <c r="T150" s="16">
        <v>1.4853333333333343</v>
      </c>
    </row>
    <row r="151" spans="17:20" x14ac:dyDescent="0.25">
      <c r="Q151" s="16" t="s">
        <v>209</v>
      </c>
      <c r="R151" s="16">
        <v>2.506966666666667</v>
      </c>
      <c r="S151" s="16">
        <v>1.1414333333333342</v>
      </c>
      <c r="T151" s="16">
        <v>1.9103666666666672</v>
      </c>
    </row>
    <row r="152" spans="17:20" x14ac:dyDescent="0.25">
      <c r="Q152" s="16" t="s">
        <v>210</v>
      </c>
      <c r="R152" s="16">
        <v>2.6144666666666665</v>
      </c>
      <c r="S152" s="16">
        <v>1.5072666666666663</v>
      </c>
      <c r="T152" s="16">
        <v>2.1980666666666657</v>
      </c>
    </row>
    <row r="153" spans="17:20" x14ac:dyDescent="0.25">
      <c r="Q153" s="16" t="s">
        <v>211</v>
      </c>
      <c r="R153" s="16">
        <v>2.9557666666666669</v>
      </c>
      <c r="S153" s="16">
        <v>2.0986666666666665</v>
      </c>
      <c r="T153" s="16">
        <v>2.3934999999999995</v>
      </c>
    </row>
    <row r="154" spans="17:20" x14ac:dyDescent="0.25">
      <c r="Q154" s="16" t="s">
        <v>212</v>
      </c>
      <c r="R154" s="16">
        <v>3.2971000000000004</v>
      </c>
      <c r="S154" s="16">
        <v>2.5810999999999993</v>
      </c>
      <c r="T154" s="16">
        <v>2.7478666666666669</v>
      </c>
    </row>
    <row r="155" spans="17:20" x14ac:dyDescent="0.25">
      <c r="Q155" s="16" t="s">
        <v>213</v>
      </c>
      <c r="R155" s="16">
        <v>2.9902333333333346</v>
      </c>
      <c r="S155" s="16">
        <v>2.9216333333333337</v>
      </c>
      <c r="T155" s="16">
        <v>3.2030000000000007</v>
      </c>
    </row>
    <row r="156" spans="17:20" x14ac:dyDescent="0.25">
      <c r="Q156" s="16" t="s">
        <v>214</v>
      </c>
      <c r="R156" s="16">
        <v>2.9913666666666665</v>
      </c>
      <c r="S156" s="16">
        <v>4.4876333333333323</v>
      </c>
      <c r="T156" s="16">
        <v>4.2961333333333327</v>
      </c>
    </row>
    <row r="157" spans="17:20" x14ac:dyDescent="0.25">
      <c r="Q157" s="16" t="s">
        <v>215</v>
      </c>
      <c r="R157" s="16">
        <v>3.3855666666666671</v>
      </c>
      <c r="S157" s="16">
        <v>5.1271666666666667</v>
      </c>
      <c r="T157" s="16">
        <v>3.088133333333333</v>
      </c>
    </row>
    <row r="158" spans="17:20" x14ac:dyDescent="0.25">
      <c r="Q158" s="16" t="s">
        <v>216</v>
      </c>
      <c r="R158" s="16">
        <v>3.6760999999999995</v>
      </c>
      <c r="S158" s="16">
        <v>5.0481999999999987</v>
      </c>
      <c r="T158" s="16">
        <v>2.3951999999999991</v>
      </c>
    </row>
    <row r="159" spans="17:20" x14ac:dyDescent="0.25">
      <c r="Q159" s="16" t="s">
        <v>217</v>
      </c>
      <c r="R159" s="16">
        <v>3.2687666666666666</v>
      </c>
      <c r="S159" s="16">
        <v>3.3868666666666676</v>
      </c>
      <c r="T159" s="16">
        <v>1.0782</v>
      </c>
    </row>
    <row r="160" spans="17:20" x14ac:dyDescent="0.25">
      <c r="Q160" s="16" t="s">
        <v>218</v>
      </c>
      <c r="R160" s="16">
        <v>2.5768333333333318</v>
      </c>
      <c r="S160" s="16">
        <v>1.9133666666666673</v>
      </c>
      <c r="T160" s="16">
        <v>1.1569666666666656</v>
      </c>
    </row>
    <row r="161" spans="17:20" x14ac:dyDescent="0.25">
      <c r="Q161" s="16" t="s">
        <v>219</v>
      </c>
      <c r="R161" s="16">
        <v>2.6378999999999997</v>
      </c>
      <c r="S161" s="16">
        <v>1.4099333333333348</v>
      </c>
      <c r="T161" s="16">
        <v>1.1311999999999998</v>
      </c>
    </row>
    <row r="162" spans="17:20" x14ac:dyDescent="0.25">
      <c r="Q162" s="16" t="s">
        <v>220</v>
      </c>
      <c r="R162" s="16">
        <v>3.8986666666666658</v>
      </c>
      <c r="S162" s="16">
        <v>1.2378333333333345</v>
      </c>
      <c r="T162" s="16">
        <v>1.1536333333333328</v>
      </c>
    </row>
    <row r="163" spans="17:20" x14ac:dyDescent="0.25">
      <c r="Q163" s="16" t="s">
        <v>221</v>
      </c>
      <c r="R163" s="16">
        <v>5.2772333333333341</v>
      </c>
      <c r="S163" s="16">
        <v>1.537433333333335</v>
      </c>
      <c r="T163" s="16">
        <v>1.5856333333333339</v>
      </c>
    </row>
    <row r="164" spans="17:20" x14ac:dyDescent="0.25">
      <c r="Q164" s="16" t="s">
        <v>222</v>
      </c>
      <c r="R164" s="16">
        <v>5.4374666666666664</v>
      </c>
      <c r="S164" s="16">
        <v>1.9161000000000012</v>
      </c>
      <c r="T164" s="16">
        <v>1.9894666666666676</v>
      </c>
    </row>
    <row r="165" spans="17:20" x14ac:dyDescent="0.25">
      <c r="Q165" s="16" t="s">
        <v>223</v>
      </c>
      <c r="R165" s="16">
        <v>4.6275333333333331</v>
      </c>
      <c r="S165" s="16">
        <v>2.1995000000000005</v>
      </c>
      <c r="T165" s="16">
        <v>2.4027000000000007</v>
      </c>
    </row>
    <row r="166" spans="17:20" x14ac:dyDescent="0.25">
      <c r="Q166" s="16" t="s">
        <v>224</v>
      </c>
      <c r="R166" s="16">
        <v>3.5815666666666672</v>
      </c>
      <c r="S166" s="16">
        <v>2.7644333333333342</v>
      </c>
      <c r="T166" s="16">
        <v>2.8287</v>
      </c>
    </row>
    <row r="167" spans="17:20" x14ac:dyDescent="0.25">
      <c r="Q167" s="16" t="s">
        <v>225</v>
      </c>
      <c r="R167" s="16">
        <v>3.8003333333333331</v>
      </c>
      <c r="S167" s="16">
        <v>3.3166666666666664</v>
      </c>
      <c r="T167" s="16">
        <v>3.4972999999999992</v>
      </c>
    </row>
    <row r="168" spans="17:20" x14ac:dyDescent="0.25">
      <c r="Q168" s="16" t="s">
        <v>226</v>
      </c>
      <c r="R168" s="16">
        <v>4.4706999999999999</v>
      </c>
      <c r="S168" s="16">
        <v>3.2250000000000001</v>
      </c>
      <c r="T168" s="16">
        <v>3.6075333333333326</v>
      </c>
    </row>
    <row r="169" spans="17:20" x14ac:dyDescent="0.25">
      <c r="Q169" s="16" t="s">
        <v>227</v>
      </c>
      <c r="R169" s="16">
        <v>5.3070333333333322</v>
      </c>
      <c r="S169" s="16">
        <v>2.426533333333333</v>
      </c>
      <c r="T169" s="16">
        <v>3.0544333333333333</v>
      </c>
    </row>
    <row r="170" spans="17:20" x14ac:dyDescent="0.25">
      <c r="Q170" s="16" t="s">
        <v>228</v>
      </c>
      <c r="R170" s="16">
        <v>5.8879333333333328</v>
      </c>
      <c r="S170" s="16">
        <v>1.4443000000000008</v>
      </c>
      <c r="T170" s="16">
        <v>2.6575000000000011</v>
      </c>
    </row>
    <row r="171" spans="17:20" x14ac:dyDescent="0.25">
      <c r="Q171" s="16" t="s">
        <v>229</v>
      </c>
      <c r="R171" s="16">
        <v>7.3055333333333339</v>
      </c>
      <c r="S171" s="16">
        <v>1.2184333333333335</v>
      </c>
      <c r="T171" s="16">
        <v>2.6487333333333347</v>
      </c>
    </row>
    <row r="172" spans="17:20" x14ac:dyDescent="0.25">
      <c r="Q172" s="16" t="s">
        <v>230</v>
      </c>
      <c r="R172" s="16">
        <v>7.6537000000000006</v>
      </c>
      <c r="S172" s="16">
        <v>1.6425666666666661</v>
      </c>
      <c r="T172" s="16">
        <v>3.2682333333333333</v>
      </c>
    </row>
    <row r="173" spans="17:20" x14ac:dyDescent="0.25">
      <c r="Q173" s="16" t="s">
        <v>231</v>
      </c>
      <c r="R173" s="16">
        <v>7.7163000000000004</v>
      </c>
      <c r="S173" s="16">
        <v>2.2644333333333329</v>
      </c>
      <c r="T173" s="16">
        <v>3.8953000000000002</v>
      </c>
    </row>
    <row r="174" spans="17:20" x14ac:dyDescent="0.25">
      <c r="Q174" s="16" t="s">
        <v>232</v>
      </c>
      <c r="R174" s="16">
        <v>5.6050666666666658</v>
      </c>
      <c r="S174" s="16">
        <v>2.6129666666666664</v>
      </c>
      <c r="T174" s="16">
        <v>4.274233333333334</v>
      </c>
    </row>
    <row r="175" spans="17:20" x14ac:dyDescent="0.25">
      <c r="Q175" s="16" t="s">
        <v>233</v>
      </c>
      <c r="R175" s="16">
        <v>4.8510999999999997</v>
      </c>
      <c r="S175" s="16">
        <v>3.1985333333333337</v>
      </c>
      <c r="T175" s="16">
        <v>5.9127666666666689</v>
      </c>
    </row>
    <row r="176" spans="17:20" x14ac:dyDescent="0.25">
      <c r="Q176" s="16" t="s">
        <v>234</v>
      </c>
      <c r="R176" s="16">
        <v>3.7142333333333348</v>
      </c>
      <c r="S176" s="16">
        <v>4.0676666666666677</v>
      </c>
      <c r="T176" s="16">
        <v>6.2192000000000034</v>
      </c>
    </row>
    <row r="177" spans="17:20" x14ac:dyDescent="0.25">
      <c r="Q177" s="16" t="s">
        <v>235</v>
      </c>
      <c r="R177" s="16">
        <v>3.4830666666666694</v>
      </c>
      <c r="S177" s="16">
        <v>5.2259333333333347</v>
      </c>
      <c r="T177" s="16">
        <v>6.3071333333333364</v>
      </c>
    </row>
    <row r="178" spans="17:20" x14ac:dyDescent="0.25">
      <c r="Q178" s="16" t="s">
        <v>236</v>
      </c>
      <c r="R178" s="16">
        <v>2.4172333333333356</v>
      </c>
      <c r="S178" s="16">
        <v>6.0241666666666687</v>
      </c>
      <c r="T178" s="16">
        <v>5.1787666666666681</v>
      </c>
    </row>
    <row r="179" spans="17:20" x14ac:dyDescent="0.25">
      <c r="Q179" s="16" t="s">
        <v>237</v>
      </c>
      <c r="R179" s="16">
        <v>2.4245333333333328</v>
      </c>
      <c r="S179" s="16">
        <v>5.8842666666666679</v>
      </c>
      <c r="T179" s="16">
        <v>5.1690999999999994</v>
      </c>
    </row>
    <row r="180" spans="17:20" x14ac:dyDescent="0.25">
      <c r="Q180" s="16" t="s">
        <v>238</v>
      </c>
      <c r="R180" s="16">
        <v>2.1762666666666655</v>
      </c>
      <c r="S180" s="16">
        <v>5.5947666666666658</v>
      </c>
      <c r="T180" s="16">
        <v>5.7718999999999987</v>
      </c>
    </row>
    <row r="181" spans="17:20" x14ac:dyDescent="0.25">
      <c r="Q181" s="16" t="s">
        <v>239</v>
      </c>
      <c r="R181" s="16">
        <v>2.9931000000000005</v>
      </c>
      <c r="S181" s="16">
        <v>5.7393999999999998</v>
      </c>
      <c r="T181" s="16">
        <v>6.7619666666666669</v>
      </c>
    </row>
    <row r="182" spans="17:20" x14ac:dyDescent="0.25">
      <c r="Q182" s="16" t="s">
        <v>240</v>
      </c>
      <c r="R182" s="16">
        <v>3.7752333333333339</v>
      </c>
      <c r="S182" s="16">
        <v>6.2848999999999977</v>
      </c>
      <c r="T182" s="16">
        <v>7.2032666666666669</v>
      </c>
    </row>
    <row r="183" spans="17:20" x14ac:dyDescent="0.25">
      <c r="Q183" s="16" t="s">
        <v>241</v>
      </c>
      <c r="R183" s="16">
        <v>4.6329333333333338</v>
      </c>
      <c r="S183" s="16">
        <v>6.5216999999999983</v>
      </c>
      <c r="T183" s="16">
        <v>7.7548666666666675</v>
      </c>
    </row>
    <row r="184" spans="17:20" x14ac:dyDescent="0.25">
      <c r="Q184" s="16" t="s">
        <v>242</v>
      </c>
      <c r="R184" s="16">
        <v>4.9918999999999984</v>
      </c>
      <c r="S184" s="16">
        <v>6.6700999999999979</v>
      </c>
      <c r="T184" s="16">
        <v>8.0834333333333337</v>
      </c>
    </row>
    <row r="185" spans="17:20" x14ac:dyDescent="0.25">
      <c r="Q185" s="16" t="s">
        <v>243</v>
      </c>
      <c r="R185" s="16">
        <v>4.7541000000000011</v>
      </c>
      <c r="S185" s="16">
        <v>6.4826666666666668</v>
      </c>
      <c r="T185" s="16">
        <v>7.9932666666666679</v>
      </c>
    </row>
    <row r="186" spans="17:20" x14ac:dyDescent="0.25">
      <c r="Q186" s="16" t="s">
        <v>244</v>
      </c>
      <c r="R186" s="16">
        <v>5.690833333333333</v>
      </c>
      <c r="S186" s="16">
        <v>6.5965666666666678</v>
      </c>
      <c r="T186" s="16">
        <v>9.0428666666666668</v>
      </c>
    </row>
    <row r="187" spans="17:20" x14ac:dyDescent="0.25">
      <c r="Q187" s="16" t="s">
        <v>245</v>
      </c>
      <c r="R187" s="16">
        <v>9.6202999999999985</v>
      </c>
      <c r="S187" s="16">
        <v>7.643366666666668</v>
      </c>
      <c r="T187" s="16">
        <v>12.980599999999997</v>
      </c>
    </row>
    <row r="188" spans="17:20" x14ac:dyDescent="0.25">
      <c r="Q188" s="16" t="s">
        <v>246</v>
      </c>
      <c r="R188" s="16">
        <v>10.005133333333331</v>
      </c>
      <c r="S188" s="16">
        <v>9.085066666666668</v>
      </c>
      <c r="T188" s="16">
        <v>16.263766666666665</v>
      </c>
    </row>
    <row r="189" spans="17:20" x14ac:dyDescent="0.25">
      <c r="Q189" s="16" t="s">
        <v>247</v>
      </c>
      <c r="R189" s="16">
        <v>8.1987666666666659</v>
      </c>
      <c r="S189" s="16">
        <v>9.7102666666666693</v>
      </c>
      <c r="T189" s="16">
        <v>14.971933333333332</v>
      </c>
    </row>
    <row r="190" spans="17:20" x14ac:dyDescent="0.25">
      <c r="Q190" s="16" t="s">
        <v>248</v>
      </c>
      <c r="R190" s="16">
        <v>4.2384999999999993</v>
      </c>
      <c r="S190" s="16">
        <v>8.7425333333333342</v>
      </c>
      <c r="T190" s="16">
        <v>11.095033333333332</v>
      </c>
    </row>
    <row r="191" spans="17:20" x14ac:dyDescent="0.25">
      <c r="Q191" s="16" t="s">
        <v>249</v>
      </c>
      <c r="R191" s="16">
        <v>3.8707999999999978</v>
      </c>
      <c r="S191" s="16">
        <v>6.8898333333333328</v>
      </c>
      <c r="T191" s="16">
        <v>7.6748666666666638</v>
      </c>
    </row>
    <row r="192" spans="17:20" x14ac:dyDescent="0.25">
      <c r="Q192" s="16" t="s">
        <v>250</v>
      </c>
      <c r="R192" s="16">
        <v>3.4370666666666643</v>
      </c>
      <c r="S192" s="16">
        <v>5.6267666666666658</v>
      </c>
      <c r="T192" s="16">
        <v>7.7317999999999971</v>
      </c>
    </row>
    <row r="193" spans="17:20" x14ac:dyDescent="0.25">
      <c r="Q193" s="16" t="s">
        <v>251</v>
      </c>
      <c r="R193" s="16">
        <v>4.1320666666666668</v>
      </c>
      <c r="S193" s="16">
        <v>5.5402000000000031</v>
      </c>
      <c r="T193" s="16">
        <v>8.1767000000000021</v>
      </c>
    </row>
    <row r="194" spans="17:20" x14ac:dyDescent="0.25">
      <c r="Q194" s="16" t="s">
        <v>252</v>
      </c>
      <c r="R194" s="16">
        <v>6.6343666666666676</v>
      </c>
      <c r="S194" s="16">
        <v>6.6053000000000042</v>
      </c>
      <c r="T194" s="16">
        <v>9.7845333333333357</v>
      </c>
    </row>
    <row r="195" spans="17:20" x14ac:dyDescent="0.25">
      <c r="Q195" s="16" t="s">
        <v>253</v>
      </c>
      <c r="R195" s="16">
        <v>9.3839000000000024</v>
      </c>
      <c r="S195" s="16">
        <v>7.6136666666666697</v>
      </c>
      <c r="T195" s="16">
        <v>10.604033333333335</v>
      </c>
    </row>
    <row r="196" spans="17:20" x14ac:dyDescent="0.25">
      <c r="Q196" s="16" t="s">
        <v>254</v>
      </c>
      <c r="R196" s="16">
        <v>10.434966666666668</v>
      </c>
      <c r="S196" s="16">
        <v>7.31</v>
      </c>
      <c r="T196" s="16">
        <v>10.607766666666668</v>
      </c>
    </row>
    <row r="197" spans="17:20" x14ac:dyDescent="0.25">
      <c r="Q197" s="16" t="s">
        <v>255</v>
      </c>
      <c r="R197" s="16">
        <v>10.2949</v>
      </c>
      <c r="S197" s="16">
        <v>5.8911999999999978</v>
      </c>
      <c r="T197" s="16">
        <v>10.244066666666667</v>
      </c>
    </row>
    <row r="198" spans="17:20" x14ac:dyDescent="0.25">
      <c r="Q198" s="16" t="s">
        <v>256</v>
      </c>
      <c r="R198" s="16">
        <v>10.225266666666665</v>
      </c>
      <c r="S198" s="16">
        <v>5.5914333333333319</v>
      </c>
      <c r="T198" s="16">
        <v>9.994233333333332</v>
      </c>
    </row>
    <row r="199" spans="17:20" x14ac:dyDescent="0.25">
      <c r="Q199" s="16" t="s">
        <v>257</v>
      </c>
      <c r="R199" s="16">
        <v>7.610833333333332</v>
      </c>
      <c r="S199" s="16">
        <v>5.1654000000000009</v>
      </c>
      <c r="T199" s="16">
        <v>8.6859333333333311</v>
      </c>
    </row>
    <row r="200" spans="17:20" x14ac:dyDescent="0.25">
      <c r="Q200" s="16" t="s">
        <v>258</v>
      </c>
      <c r="R200" s="16">
        <v>4.5527333333333333</v>
      </c>
      <c r="S200" s="16">
        <v>5.9869333333333357</v>
      </c>
      <c r="T200" s="16">
        <v>8.0051333333333332</v>
      </c>
    </row>
    <row r="201" spans="17:20" x14ac:dyDescent="0.25">
      <c r="Q201" s="16" t="s">
        <v>259</v>
      </c>
      <c r="R201" s="16">
        <v>2.9823</v>
      </c>
      <c r="S201" s="16">
        <v>5.8624000000000009</v>
      </c>
      <c r="T201" s="16">
        <v>8.0803333333333338</v>
      </c>
    </row>
    <row r="202" spans="17:20" x14ac:dyDescent="0.25">
      <c r="Q202" s="16" t="s">
        <v>260</v>
      </c>
      <c r="R202" s="16">
        <v>4.061399999999999</v>
      </c>
      <c r="S202" s="16">
        <v>6.0348666666666659</v>
      </c>
      <c r="T202" s="16">
        <v>8.5497999999999994</v>
      </c>
    </row>
    <row r="203" spans="17:20" x14ac:dyDescent="0.25">
      <c r="Q203" s="16" t="s">
        <v>261</v>
      </c>
      <c r="R203" s="16">
        <v>4.3897999999999984</v>
      </c>
      <c r="S203" s="16">
        <v>5.8334999999999981</v>
      </c>
      <c r="T203" s="16">
        <v>8.9845333333333315</v>
      </c>
    </row>
    <row r="204" spans="17:20" x14ac:dyDescent="0.25">
      <c r="Q204" s="16" t="s">
        <v>262</v>
      </c>
      <c r="R204" s="16">
        <v>4.6784333333333352</v>
      </c>
      <c r="S204" s="16">
        <v>6.2371999999999987</v>
      </c>
      <c r="T204" s="16">
        <v>8.9757333333333325</v>
      </c>
    </row>
    <row r="205" spans="17:20" x14ac:dyDescent="0.25">
      <c r="Q205" s="16" t="s">
        <v>263</v>
      </c>
      <c r="R205" s="16">
        <v>7.133233333333334</v>
      </c>
      <c r="S205" s="16">
        <v>7.0020999999999987</v>
      </c>
      <c r="T205" s="16">
        <v>10.143533333333332</v>
      </c>
    </row>
    <row r="206" spans="17:20" x14ac:dyDescent="0.25">
      <c r="Q206" s="16" t="s">
        <v>264</v>
      </c>
      <c r="R206" s="16">
        <v>10.827</v>
      </c>
      <c r="S206" s="16">
        <v>7.9799333333333324</v>
      </c>
      <c r="T206" s="16">
        <v>11.362366666666667</v>
      </c>
    </row>
    <row r="207" spans="17:20" x14ac:dyDescent="0.25">
      <c r="Q207" s="16" t="s">
        <v>265</v>
      </c>
      <c r="R207" s="16">
        <v>15.598233333333333</v>
      </c>
      <c r="S207" s="16">
        <v>8.773833333333334</v>
      </c>
      <c r="T207" s="16">
        <v>12.9183</v>
      </c>
    </row>
    <row r="208" spans="17:20" x14ac:dyDescent="0.25">
      <c r="Q208" s="16" t="s">
        <v>266</v>
      </c>
      <c r="R208" s="16">
        <v>16.574100000000001</v>
      </c>
      <c r="S208" s="16">
        <v>9.4926333333333357</v>
      </c>
      <c r="T208" s="16">
        <v>13.6267</v>
      </c>
    </row>
    <row r="209" spans="17:20" x14ac:dyDescent="0.25">
      <c r="Q209" s="16" t="s">
        <v>267</v>
      </c>
      <c r="R209" s="16">
        <v>15.058733333333336</v>
      </c>
      <c r="S209" s="16">
        <v>9.3059333333333356</v>
      </c>
      <c r="T209" s="16">
        <v>12.476066666666668</v>
      </c>
    </row>
    <row r="210" spans="17:20" x14ac:dyDescent="0.25">
      <c r="Q210" s="16" t="s">
        <v>268</v>
      </c>
      <c r="R210" s="16">
        <v>10.968000000000002</v>
      </c>
      <c r="S210" s="16">
        <v>8.3223666666666674</v>
      </c>
      <c r="T210" s="16">
        <v>11.0227</v>
      </c>
    </row>
    <row r="211" spans="17:20" x14ac:dyDescent="0.25">
      <c r="Q211" s="16" t="s">
        <v>269</v>
      </c>
      <c r="R211" s="16">
        <v>7.5796333333333337</v>
      </c>
      <c r="S211" s="16">
        <v>7.412866666666666</v>
      </c>
      <c r="T211" s="16">
        <v>9.9238999999999979</v>
      </c>
    </row>
    <row r="212" spans="17:20" x14ac:dyDescent="0.25">
      <c r="Q212" s="16" t="s">
        <v>270</v>
      </c>
      <c r="R212" s="16">
        <v>5.2130999999999998</v>
      </c>
      <c r="S212" s="16">
        <v>6.6854666666666658</v>
      </c>
      <c r="T212" s="16">
        <v>10.045366666666665</v>
      </c>
    </row>
    <row r="213" spans="17:20" x14ac:dyDescent="0.25">
      <c r="Q213" s="16" t="s">
        <v>271</v>
      </c>
      <c r="R213" s="16">
        <v>4.2556333333333329</v>
      </c>
      <c r="S213" s="16">
        <v>7.2546999999999997</v>
      </c>
      <c r="T213" s="16">
        <v>10.364466666666663</v>
      </c>
    </row>
    <row r="214" spans="17:20" x14ac:dyDescent="0.25">
      <c r="Q214" s="16" t="s">
        <v>272</v>
      </c>
      <c r="R214" s="16">
        <v>3.7597666666666663</v>
      </c>
      <c r="S214" s="16">
        <v>8.2416333333333327</v>
      </c>
      <c r="T214" s="16">
        <v>10.956266666666664</v>
      </c>
    </row>
    <row r="215" spans="17:20" x14ac:dyDescent="0.25">
      <c r="Q215" s="16" t="s">
        <v>273</v>
      </c>
      <c r="R215" s="16">
        <v>3.8034666666666652</v>
      </c>
      <c r="S215" s="16">
        <v>9.2058333333333326</v>
      </c>
      <c r="T215" s="16">
        <v>10.559233333333331</v>
      </c>
    </row>
    <row r="216" spans="17:20" x14ac:dyDescent="0.25">
      <c r="Q216" s="16" t="s">
        <v>274</v>
      </c>
      <c r="R216" s="16">
        <v>3.3601333333333323</v>
      </c>
      <c r="S216" s="16">
        <v>9.6048333333333318</v>
      </c>
      <c r="T216" s="16">
        <v>11.722433333333333</v>
      </c>
    </row>
    <row r="217" spans="17:20" x14ac:dyDescent="0.25">
      <c r="Q217" s="16" t="s">
        <v>275</v>
      </c>
      <c r="R217" s="16">
        <v>1.9697999999999993</v>
      </c>
      <c r="S217" s="16">
        <v>10.973899999999999</v>
      </c>
      <c r="T217" s="16">
        <v>13.202200000000003</v>
      </c>
    </row>
    <row r="218" spans="17:20" x14ac:dyDescent="0.25">
      <c r="Q218" s="16" t="s">
        <v>276</v>
      </c>
      <c r="R218" s="16">
        <v>1.5029666666666657</v>
      </c>
      <c r="S218" s="16">
        <v>12.840899999999998</v>
      </c>
      <c r="T218" s="16">
        <v>16.743066666666671</v>
      </c>
    </row>
    <row r="219" spans="17:20" x14ac:dyDescent="0.25">
      <c r="Q219" s="16" t="s">
        <v>277</v>
      </c>
      <c r="R219" s="16">
        <v>1.5021666666666629</v>
      </c>
      <c r="S219" s="16">
        <v>14.960733333333332</v>
      </c>
      <c r="T219" s="16">
        <v>19.199866666666669</v>
      </c>
    </row>
    <row r="220" spans="17:20" x14ac:dyDescent="0.25">
      <c r="Q220" s="16" t="s">
        <v>278</v>
      </c>
      <c r="R220" s="16">
        <v>2.5851999999999955</v>
      </c>
      <c r="S220" s="16">
        <v>15.537900000000002</v>
      </c>
      <c r="T220" s="16">
        <v>20.447733333333332</v>
      </c>
    </row>
    <row r="221" spans="17:20" x14ac:dyDescent="0.25">
      <c r="Q221" s="16" t="s">
        <v>279</v>
      </c>
      <c r="R221" s="16">
        <v>1.592066666666663</v>
      </c>
      <c r="S221" s="16">
        <v>15.819166666666669</v>
      </c>
      <c r="T221" s="16">
        <v>18.998699999999996</v>
      </c>
    </row>
    <row r="222" spans="17:20" x14ac:dyDescent="0.25">
      <c r="Q222" s="16" t="s">
        <v>280</v>
      </c>
      <c r="R222" s="16">
        <v>1.5050999999999988</v>
      </c>
      <c r="S222" s="16">
        <v>14.066633333333337</v>
      </c>
      <c r="T222" s="16">
        <v>15.688233333333335</v>
      </c>
    </row>
    <row r="223" spans="17:20" x14ac:dyDescent="0.25">
      <c r="Q223" s="16" t="s">
        <v>281</v>
      </c>
      <c r="R223" s="16">
        <v>3.6163666666666643</v>
      </c>
      <c r="S223" s="16">
        <v>12.513200000000003</v>
      </c>
      <c r="T223" s="16">
        <v>16.190933333333334</v>
      </c>
    </row>
    <row r="224" spans="17:20" x14ac:dyDescent="0.25">
      <c r="Q224" s="16" t="s">
        <v>282</v>
      </c>
      <c r="R224" s="16">
        <v>4.7955333333333314</v>
      </c>
      <c r="S224" s="16">
        <v>10.995100000000001</v>
      </c>
      <c r="T224" s="16">
        <v>13.967233333333334</v>
      </c>
    </row>
    <row r="225" spans="17:20" x14ac:dyDescent="0.25">
      <c r="Q225" s="16" t="s">
        <v>283</v>
      </c>
      <c r="R225" s="16">
        <v>3.1997333333333322</v>
      </c>
      <c r="S225" s="16">
        <v>11.570300000000001</v>
      </c>
      <c r="T225" s="16">
        <v>13.478666666666667</v>
      </c>
    </row>
    <row r="226" spans="17:20" x14ac:dyDescent="0.25">
      <c r="Q226" s="16" t="s">
        <v>284</v>
      </c>
      <c r="R226" s="16">
        <v>0.10786666666666751</v>
      </c>
      <c r="S226" s="16">
        <v>11.663333333333334</v>
      </c>
      <c r="T226" s="16">
        <v>9.5097000000000023</v>
      </c>
    </row>
    <row r="227" spans="17:20" x14ac:dyDescent="0.25">
      <c r="Q227" s="16" t="s">
        <v>285</v>
      </c>
      <c r="R227" s="16">
        <v>0.23910000000000053</v>
      </c>
      <c r="S227" s="16">
        <v>11.884866666666667</v>
      </c>
      <c r="T227" s="16">
        <v>10.43466666666667</v>
      </c>
    </row>
    <row r="228" spans="17:20" x14ac:dyDescent="0.25">
      <c r="Q228" s="16" t="s">
        <v>286</v>
      </c>
      <c r="R228" s="16">
        <v>3.3845666666666667</v>
      </c>
      <c r="S228" s="16">
        <v>10.725200000000001</v>
      </c>
      <c r="T228" s="16">
        <v>9.5333000000000006</v>
      </c>
    </row>
    <row r="229" spans="17:20" x14ac:dyDescent="0.25">
      <c r="Q229" s="16" t="s">
        <v>287</v>
      </c>
      <c r="R229" s="16">
        <v>4.6879333333333326</v>
      </c>
      <c r="S229" s="16">
        <v>7.9861333333333313</v>
      </c>
      <c r="T229" s="16">
        <v>7.8232999999999997</v>
      </c>
    </row>
    <row r="230" spans="17:20" x14ac:dyDescent="0.25">
      <c r="Q230" s="16" t="s">
        <v>288</v>
      </c>
      <c r="R230" s="16">
        <v>5.4038999999999993</v>
      </c>
      <c r="S230" s="16">
        <v>5.757766666666666</v>
      </c>
      <c r="T230" s="16">
        <v>5.5884333333333318</v>
      </c>
    </row>
    <row r="231" spans="17:20" x14ac:dyDescent="0.25">
      <c r="Q231" s="16" t="s">
        <v>289</v>
      </c>
      <c r="R231" s="16">
        <v>5.2363333333333335</v>
      </c>
      <c r="S231" s="16">
        <v>3.366633333333334</v>
      </c>
      <c r="T231" s="16">
        <v>4.6002333333333345</v>
      </c>
    </row>
    <row r="232" spans="17:20" x14ac:dyDescent="0.25">
      <c r="Q232" s="16" t="s">
        <v>290</v>
      </c>
      <c r="R232" s="16">
        <v>6.1627333333333345</v>
      </c>
      <c r="S232" s="16">
        <v>3.0338333333333352</v>
      </c>
      <c r="T232" s="16">
        <v>4.4063666666666697</v>
      </c>
    </row>
    <row r="233" spans="17:20" x14ac:dyDescent="0.25">
      <c r="Q233" s="16" t="s">
        <v>291</v>
      </c>
      <c r="R233" s="16">
        <v>6.3742666666666681</v>
      </c>
      <c r="S233" s="16">
        <v>2.2367333333333357</v>
      </c>
      <c r="T233" s="16">
        <v>4.58836666666667</v>
      </c>
    </row>
    <row r="234" spans="17:20" x14ac:dyDescent="0.25">
      <c r="Q234" s="16" t="s">
        <v>292</v>
      </c>
      <c r="R234" s="16">
        <v>6.200800000000001</v>
      </c>
      <c r="S234" s="16">
        <v>3.1644000000000005</v>
      </c>
      <c r="T234" s="16">
        <v>4.430100000000003</v>
      </c>
    </row>
    <row r="235" spans="17:20" x14ac:dyDescent="0.25">
      <c r="Q235" s="16" t="s">
        <v>293</v>
      </c>
      <c r="R235" s="16">
        <v>5.1995333333333322</v>
      </c>
      <c r="S235" s="16">
        <v>2.9685666666666677</v>
      </c>
      <c r="T235" s="16">
        <v>3.9411999999999998</v>
      </c>
    </row>
    <row r="236" spans="17:20" x14ac:dyDescent="0.25">
      <c r="Q236" s="16" t="s">
        <v>294</v>
      </c>
      <c r="R236" s="16">
        <v>4.2694999999999981</v>
      </c>
      <c r="S236" s="16">
        <v>3.1899999999999977</v>
      </c>
      <c r="T236" s="16">
        <v>3.7440666666666638</v>
      </c>
    </row>
    <row r="237" spans="17:20" x14ac:dyDescent="0.25">
      <c r="Q237" s="16" t="s">
        <v>295</v>
      </c>
      <c r="R237" s="16">
        <v>3.2760666666666651</v>
      </c>
      <c r="S237" s="16">
        <v>2.748033333333332</v>
      </c>
      <c r="T237" s="16">
        <v>3.5734666666666635</v>
      </c>
    </row>
    <row r="238" spans="17:20" x14ac:dyDescent="0.25">
      <c r="Q238" s="16" t="s">
        <v>296</v>
      </c>
      <c r="R238" s="16">
        <v>3.3551333333333346</v>
      </c>
      <c r="S238" s="16">
        <v>3.7606333333333311</v>
      </c>
      <c r="T238" s="16">
        <v>4.6794333333333329</v>
      </c>
    </row>
    <row r="239" spans="17:20" x14ac:dyDescent="0.25">
      <c r="Q239" s="16" t="s">
        <v>297</v>
      </c>
      <c r="R239" s="16">
        <v>3.8460000000000014</v>
      </c>
      <c r="S239" s="16">
        <v>4.3279333333333314</v>
      </c>
      <c r="T239" s="16">
        <v>4.4895000000000023</v>
      </c>
    </row>
    <row r="240" spans="17:20" x14ac:dyDescent="0.25">
      <c r="Q240" s="16" t="s">
        <v>298</v>
      </c>
      <c r="R240" s="16">
        <v>3.9928999999999988</v>
      </c>
      <c r="S240" s="16">
        <v>4.6180999999999983</v>
      </c>
      <c r="T240" s="16">
        <v>5.1162000000000019</v>
      </c>
    </row>
    <row r="241" spans="17:20" x14ac:dyDescent="0.25">
      <c r="Q241" s="16" t="s">
        <v>299</v>
      </c>
      <c r="R241" s="16">
        <v>4.5246999999999984</v>
      </c>
      <c r="S241" s="16">
        <v>4.2706666666666662</v>
      </c>
      <c r="T241" s="16">
        <v>4.8555999999999999</v>
      </c>
    </row>
    <row r="242" spans="17:20" x14ac:dyDescent="0.25">
      <c r="Q242" s="16" t="s">
        <v>300</v>
      </c>
      <c r="R242" s="16">
        <v>4.9101999999999988</v>
      </c>
      <c r="S242" s="16">
        <v>4.2845000000000013</v>
      </c>
      <c r="T242" s="16">
        <v>5.4356333333333353</v>
      </c>
    </row>
    <row r="243" spans="17:20" x14ac:dyDescent="0.25">
      <c r="Q243" s="16" t="s">
        <v>301</v>
      </c>
      <c r="R243" s="16">
        <v>5.9182000000000015</v>
      </c>
      <c r="S243" s="16">
        <v>5.3598333333333343</v>
      </c>
      <c r="T243" s="16">
        <v>5.9226000000000028</v>
      </c>
    </row>
    <row r="244" spans="17:20" x14ac:dyDescent="0.25">
      <c r="Q244" s="16" t="s">
        <v>302</v>
      </c>
      <c r="R244" s="16">
        <v>6.0661666666666676</v>
      </c>
      <c r="S244" s="16">
        <v>6.2177333333333351</v>
      </c>
      <c r="T244" s="16">
        <v>6.535133333333337</v>
      </c>
    </row>
    <row r="245" spans="17:20" x14ac:dyDescent="0.25">
      <c r="Q245" s="16" t="s">
        <v>303</v>
      </c>
      <c r="R245" s="16">
        <v>5.7868333333333339</v>
      </c>
      <c r="S245" s="16">
        <v>6.0426000000000002</v>
      </c>
      <c r="T245" s="16">
        <v>6.6691333333333347</v>
      </c>
    </row>
    <row r="246" spans="17:20" x14ac:dyDescent="0.25">
      <c r="Q246" s="16" t="s">
        <v>304</v>
      </c>
      <c r="R246" s="16">
        <v>4.4734666666666669</v>
      </c>
      <c r="S246" s="16">
        <v>5.167766666666668</v>
      </c>
      <c r="T246" s="16">
        <v>6.3153333333333324</v>
      </c>
    </row>
    <row r="247" spans="17:20" x14ac:dyDescent="0.25">
      <c r="Q247" s="16" t="s">
        <v>305</v>
      </c>
      <c r="R247" s="16">
        <v>4.0564000000000009</v>
      </c>
      <c r="S247" s="16">
        <v>5.5300666666666674</v>
      </c>
      <c r="T247" s="16">
        <v>7.068433333333334</v>
      </c>
    </row>
    <row r="248" spans="17:20" x14ac:dyDescent="0.25">
      <c r="Q248" s="16" t="s">
        <v>306</v>
      </c>
      <c r="R248" s="16">
        <v>4.276766666666667</v>
      </c>
      <c r="S248" s="16">
        <v>6.6310333333333347</v>
      </c>
      <c r="T248" s="16">
        <v>7.7837999999999994</v>
      </c>
    </row>
    <row r="249" spans="17:20" x14ac:dyDescent="0.25">
      <c r="Q249" s="16" t="s">
        <v>307</v>
      </c>
      <c r="R249" s="16">
        <v>5.4085333333333336</v>
      </c>
      <c r="S249" s="16">
        <v>7.8105666666666664</v>
      </c>
      <c r="T249" s="16">
        <v>8.8200333333333329</v>
      </c>
    </row>
    <row r="250" spans="17:20" x14ac:dyDescent="0.25">
      <c r="Q250" s="16" t="s">
        <v>308</v>
      </c>
      <c r="R250" s="16">
        <v>6.2011333333333312</v>
      </c>
      <c r="S250" s="16">
        <v>8.2901333333333316</v>
      </c>
      <c r="T250" s="16">
        <v>8.8467333333333311</v>
      </c>
    </row>
    <row r="251" spans="17:20" x14ac:dyDescent="0.25">
      <c r="Q251" s="16" t="s">
        <v>309</v>
      </c>
      <c r="R251" s="16">
        <v>7.2073333333333336</v>
      </c>
      <c r="S251" s="16">
        <v>9.8447333333333358</v>
      </c>
      <c r="T251" s="16">
        <v>10.826866666666666</v>
      </c>
    </row>
    <row r="252" spans="17:20" x14ac:dyDescent="0.25">
      <c r="Q252" s="16" t="s">
        <v>310</v>
      </c>
      <c r="R252" s="16">
        <v>8.6844333333333363</v>
      </c>
      <c r="S252" s="16">
        <v>12.561466666666668</v>
      </c>
      <c r="T252" s="16">
        <v>14.711633333333332</v>
      </c>
    </row>
    <row r="253" spans="17:20" x14ac:dyDescent="0.25">
      <c r="Q253" s="16" t="s">
        <v>311</v>
      </c>
      <c r="R253" s="16">
        <v>9.6931666666666683</v>
      </c>
      <c r="S253" s="16">
        <v>14.723433333333334</v>
      </c>
      <c r="T253" s="16">
        <v>17.606566666666662</v>
      </c>
    </row>
    <row r="254" spans="17:20" x14ac:dyDescent="0.25">
      <c r="Q254" s="16" t="s">
        <v>312</v>
      </c>
      <c r="R254" s="16">
        <v>11.596299999999998</v>
      </c>
      <c r="S254" s="16">
        <v>15.570999999999996</v>
      </c>
      <c r="T254" s="16">
        <v>18.436766666666664</v>
      </c>
    </row>
    <row r="255" spans="17:20" x14ac:dyDescent="0.25">
      <c r="Q255" s="16" t="s">
        <v>313</v>
      </c>
      <c r="R255" s="16">
        <v>13.387466666666663</v>
      </c>
      <c r="S255" s="16">
        <v>14.752599999999996</v>
      </c>
      <c r="T255" s="16">
        <v>17.329633333333334</v>
      </c>
    </row>
    <row r="256" spans="17:20" x14ac:dyDescent="0.25">
      <c r="Q256" s="16" t="s">
        <v>314</v>
      </c>
      <c r="R256" s="16">
        <v>14.719099999999997</v>
      </c>
      <c r="S256" s="16">
        <v>15.506766666666664</v>
      </c>
      <c r="T256" s="16">
        <v>17.545366666666666</v>
      </c>
    </row>
    <row r="257" spans="17:20" x14ac:dyDescent="0.25">
      <c r="Q257" s="16" t="s">
        <v>315</v>
      </c>
      <c r="R257" s="16">
        <v>15.916166666666664</v>
      </c>
      <c r="S257" s="16">
        <v>16.889666666666667</v>
      </c>
      <c r="T257" s="16">
        <v>19.022066666666664</v>
      </c>
    </row>
    <row r="258" spans="17:20" x14ac:dyDescent="0.25">
      <c r="Q258" s="16" t="s">
        <v>316</v>
      </c>
      <c r="R258" s="16">
        <v>17.306433333333327</v>
      </c>
      <c r="S258" s="16">
        <v>19.895199999999999</v>
      </c>
      <c r="T258" s="16">
        <v>21.575999999999997</v>
      </c>
    </row>
    <row r="259" spans="17:20" x14ac:dyDescent="0.25">
      <c r="Q259" s="16" t="s">
        <v>317</v>
      </c>
      <c r="R259" s="16">
        <v>19.08296666666666</v>
      </c>
      <c r="S259" s="16">
        <v>21.743766666666669</v>
      </c>
      <c r="T259" s="16">
        <v>22.986900000000002</v>
      </c>
    </row>
    <row r="260" spans="17:20" x14ac:dyDescent="0.25">
      <c r="Q260" s="16" t="s">
        <v>318</v>
      </c>
      <c r="R260" s="16">
        <v>19.50996666666666</v>
      </c>
      <c r="S260" s="16">
        <v>23.214166666666667</v>
      </c>
      <c r="T260" s="16">
        <v>24.165933333333339</v>
      </c>
    </row>
    <row r="261" spans="17:20" x14ac:dyDescent="0.25">
      <c r="Q261" s="16" t="s">
        <v>319</v>
      </c>
      <c r="R261" s="16">
        <v>15.683166666666665</v>
      </c>
      <c r="S261" s="16">
        <v>22.120666666666668</v>
      </c>
      <c r="T261" s="16">
        <v>22.29086666666667</v>
      </c>
    </row>
    <row r="262" spans="17:20" x14ac:dyDescent="0.25">
      <c r="Q262" s="16" t="s">
        <v>320</v>
      </c>
      <c r="R262" s="16">
        <v>11.657366666666666</v>
      </c>
      <c r="S262" s="16">
        <v>19.187333333333331</v>
      </c>
      <c r="T262" s="16">
        <v>19.532933333333332</v>
      </c>
    </row>
    <row r="263" spans="17:20" x14ac:dyDescent="0.25">
      <c r="Q263" s="16" t="s">
        <v>321</v>
      </c>
      <c r="R263" s="16">
        <v>8.9838666666666693</v>
      </c>
      <c r="S263" s="16">
        <v>17.117366666666666</v>
      </c>
      <c r="T263" s="16">
        <v>17.293633333333329</v>
      </c>
    </row>
    <row r="264" spans="17:20" x14ac:dyDescent="0.25">
      <c r="Q264" s="16" t="s">
        <v>322</v>
      </c>
      <c r="R264" s="16">
        <v>11.236400000000001</v>
      </c>
      <c r="S264" s="16">
        <v>17.198866666666667</v>
      </c>
      <c r="T264" s="16">
        <v>17.993866666666666</v>
      </c>
    </row>
    <row r="265" spans="17:20" x14ac:dyDescent="0.25">
      <c r="Q265" s="16" t="s">
        <v>323</v>
      </c>
      <c r="R265" s="16">
        <v>14.374133333333331</v>
      </c>
      <c r="S265" s="16">
        <v>18.363566666666667</v>
      </c>
      <c r="T265" s="16">
        <v>19.478166666666663</v>
      </c>
    </row>
    <row r="266" spans="17:20" x14ac:dyDescent="0.25">
      <c r="Q266" s="16" t="s">
        <v>324</v>
      </c>
      <c r="R266" s="16">
        <v>17.347899999999999</v>
      </c>
      <c r="S266" s="16">
        <v>18.6431</v>
      </c>
      <c r="T266" s="16">
        <v>19.909666666666663</v>
      </c>
    </row>
    <row r="267" spans="17:20" x14ac:dyDescent="0.25">
      <c r="Q267" s="16" t="s">
        <v>325</v>
      </c>
      <c r="R267" s="16">
        <v>17.527866666666664</v>
      </c>
      <c r="S267" s="16">
        <v>17.733233333333331</v>
      </c>
      <c r="T267" s="16">
        <v>18.207399999999996</v>
      </c>
    </row>
    <row r="268" spans="17:20" x14ac:dyDescent="0.25">
      <c r="Q268" s="16" t="s">
        <v>326</v>
      </c>
      <c r="R268" s="16">
        <v>17.526333333333334</v>
      </c>
      <c r="S268" s="16">
        <v>17.453833333333332</v>
      </c>
      <c r="T268" s="16">
        <v>18.120766666666665</v>
      </c>
    </row>
    <row r="269" spans="17:20" x14ac:dyDescent="0.25">
      <c r="Q269" s="16" t="s">
        <v>327</v>
      </c>
      <c r="R269" s="16">
        <v>16.571999999999999</v>
      </c>
      <c r="S269" s="16">
        <v>17.652299999999997</v>
      </c>
      <c r="T269" s="16">
        <v>18.875033333333334</v>
      </c>
    </row>
    <row r="270" spans="17:20" x14ac:dyDescent="0.25">
      <c r="Q270" s="16" t="s">
        <v>328</v>
      </c>
      <c r="R270" s="16">
        <v>17.917433333333332</v>
      </c>
      <c r="S270" s="16">
        <v>18.837499999999999</v>
      </c>
      <c r="T270" s="16">
        <v>21.828766666666667</v>
      </c>
    </row>
    <row r="271" spans="17:20" x14ac:dyDescent="0.25">
      <c r="Q271" s="16" t="s">
        <v>329</v>
      </c>
      <c r="R271" s="16">
        <v>21.151933333333329</v>
      </c>
      <c r="S271" s="16">
        <v>20.765933333333329</v>
      </c>
      <c r="T271" s="16">
        <v>23.541833333333329</v>
      </c>
    </row>
    <row r="272" spans="17:20" x14ac:dyDescent="0.25">
      <c r="Q272" s="16" t="s">
        <v>330</v>
      </c>
      <c r="R272" s="16">
        <v>22.926866666666665</v>
      </c>
      <c r="S272" s="16">
        <v>23.261666666666667</v>
      </c>
      <c r="T272" s="16">
        <v>24.420133333333325</v>
      </c>
    </row>
    <row r="273" spans="17:20" x14ac:dyDescent="0.25">
      <c r="Q273" s="16" t="s">
        <v>331</v>
      </c>
      <c r="R273" s="16">
        <v>22.756933333333336</v>
      </c>
      <c r="S273" s="16">
        <v>24.642733333333336</v>
      </c>
      <c r="T273" s="16">
        <v>23.881999999999994</v>
      </c>
    </row>
    <row r="274" spans="17:20" x14ac:dyDescent="0.25">
      <c r="Q274" s="16" t="s">
        <v>332</v>
      </c>
      <c r="R274" s="16">
        <v>19.413333333333334</v>
      </c>
      <c r="S274" s="16">
        <v>24.803133333333335</v>
      </c>
      <c r="T274" s="16">
        <v>23.375900000000001</v>
      </c>
    </row>
    <row r="275" spans="17:20" x14ac:dyDescent="0.25">
      <c r="Q275" s="16" t="s">
        <v>333</v>
      </c>
      <c r="R275" s="16">
        <v>16.987466666666666</v>
      </c>
      <c r="S275" s="16">
        <v>23.176200000000005</v>
      </c>
      <c r="T275" s="16">
        <v>22.840999999999998</v>
      </c>
    </row>
    <row r="276" spans="17:20" x14ac:dyDescent="0.25">
      <c r="Q276" s="16" t="s">
        <v>334</v>
      </c>
      <c r="R276" s="16">
        <v>17.207699999999996</v>
      </c>
      <c r="S276" s="16">
        <v>22.624399999999998</v>
      </c>
      <c r="T276" s="16">
        <v>22.982599999999991</v>
      </c>
    </row>
    <row r="277" spans="17:20" x14ac:dyDescent="0.25">
      <c r="Q277" s="16" t="s">
        <v>335</v>
      </c>
      <c r="R277" s="16">
        <v>17.8809</v>
      </c>
      <c r="S277" s="16">
        <v>21.271599999999999</v>
      </c>
      <c r="T277" s="16">
        <v>22.046199999999999</v>
      </c>
    </row>
    <row r="278" spans="17:20" x14ac:dyDescent="0.25">
      <c r="Q278" s="16" t="s">
        <v>336</v>
      </c>
      <c r="R278" s="16">
        <v>17.354166666666668</v>
      </c>
      <c r="S278" s="16">
        <v>19.088366666666669</v>
      </c>
      <c r="T278" s="16">
        <v>19.315899999999999</v>
      </c>
    </row>
    <row r="279" spans="17:20" x14ac:dyDescent="0.25">
      <c r="Q279" s="16" t="s">
        <v>337</v>
      </c>
      <c r="R279" s="16">
        <v>14.825200000000004</v>
      </c>
      <c r="S279" s="16">
        <v>15.47126666666667</v>
      </c>
      <c r="T279" s="16">
        <v>15.56986666666667</v>
      </c>
    </row>
    <row r="280" spans="17:20" x14ac:dyDescent="0.25">
      <c r="Q280" s="16" t="s">
        <v>338</v>
      </c>
      <c r="R280" s="16">
        <v>12.691566666666672</v>
      </c>
      <c r="S280" s="16">
        <v>13.1275</v>
      </c>
      <c r="T280" s="16">
        <v>13.417566666666666</v>
      </c>
    </row>
    <row r="281" spans="17:20" x14ac:dyDescent="0.25">
      <c r="Q281" s="16" t="s">
        <v>339</v>
      </c>
      <c r="R281" s="16">
        <v>11.86306666666667</v>
      </c>
      <c r="S281" s="16">
        <v>11.662899999999995</v>
      </c>
      <c r="T281" s="16">
        <v>12.3133</v>
      </c>
    </row>
    <row r="282" spans="17:20" x14ac:dyDescent="0.25">
      <c r="Q282" s="16" t="s">
        <v>340</v>
      </c>
      <c r="R282" s="16">
        <v>11.17586666666667</v>
      </c>
      <c r="S282" s="16">
        <v>11.152866666666663</v>
      </c>
      <c r="T282" s="16">
        <v>12.289566666666667</v>
      </c>
    </row>
    <row r="283" spans="17:20" x14ac:dyDescent="0.25">
      <c r="Q283" s="16" t="s">
        <v>341</v>
      </c>
      <c r="R283" s="16">
        <v>9.5400666666666698</v>
      </c>
      <c r="S283" s="16">
        <v>10.80013333333333</v>
      </c>
      <c r="T283" s="16">
        <v>11.066266666666669</v>
      </c>
    </row>
    <row r="284" spans="17:20" x14ac:dyDescent="0.25">
      <c r="Q284" s="16" t="s">
        <v>342</v>
      </c>
      <c r="R284" s="16">
        <v>8.3004333333333378</v>
      </c>
      <c r="S284" s="16">
        <v>11.952966666666667</v>
      </c>
      <c r="T284" s="16">
        <v>11.44406666666667</v>
      </c>
    </row>
    <row r="285" spans="17:20" x14ac:dyDescent="0.25">
      <c r="Q285" s="16" t="s">
        <v>343</v>
      </c>
      <c r="R285" s="16">
        <v>8.4717333333333382</v>
      </c>
      <c r="S285" s="16">
        <v>14.238</v>
      </c>
      <c r="T285" s="16">
        <v>12.577566666666669</v>
      </c>
    </row>
    <row r="286" spans="17:20" x14ac:dyDescent="0.25">
      <c r="Q286" s="16" t="s">
        <v>344</v>
      </c>
      <c r="R286" s="16">
        <v>9.6616333333333362</v>
      </c>
      <c r="S286" s="16">
        <v>16.634966666666667</v>
      </c>
      <c r="T286" s="16">
        <v>14.926800000000005</v>
      </c>
    </row>
    <row r="287" spans="17:20" x14ac:dyDescent="0.25">
      <c r="Q287" s="16" t="s">
        <v>345</v>
      </c>
      <c r="R287" s="16">
        <v>10.921933333333335</v>
      </c>
      <c r="S287" s="16">
        <v>19.011599999999998</v>
      </c>
      <c r="T287" s="16">
        <v>16.447200000000002</v>
      </c>
    </row>
    <row r="288" spans="17:20" x14ac:dyDescent="0.25">
      <c r="Q288" s="16" t="s">
        <v>346</v>
      </c>
      <c r="R288" s="16">
        <v>10.669966666666669</v>
      </c>
      <c r="S288" s="16">
        <v>18.831266666666668</v>
      </c>
      <c r="T288" s="16">
        <v>16.2925</v>
      </c>
    </row>
    <row r="289" spans="17:20" x14ac:dyDescent="0.25">
      <c r="Q289" s="16" t="s">
        <v>347</v>
      </c>
      <c r="R289" s="16">
        <v>10.2174</v>
      </c>
      <c r="S289" s="16">
        <v>17.162933333333335</v>
      </c>
      <c r="T289" s="16">
        <v>14.741366666666666</v>
      </c>
    </row>
    <row r="290" spans="17:20" x14ac:dyDescent="0.25">
      <c r="Q290" s="16" t="s">
        <v>348</v>
      </c>
      <c r="R290" s="16">
        <v>10.496166666666667</v>
      </c>
      <c r="S290" s="16">
        <v>14.145666666666665</v>
      </c>
      <c r="T290" s="16">
        <v>13.114399999999998</v>
      </c>
    </row>
    <row r="291" spans="17:20" x14ac:dyDescent="0.25">
      <c r="Q291" s="16" t="s">
        <v>349</v>
      </c>
      <c r="R291" s="16">
        <v>10.825366666666666</v>
      </c>
      <c r="S291" s="16">
        <v>12.155766666666663</v>
      </c>
      <c r="T291" s="16">
        <v>11.632099999999996</v>
      </c>
    </row>
    <row r="292" spans="17:20" x14ac:dyDescent="0.25">
      <c r="Q292" s="16" t="s">
        <v>350</v>
      </c>
      <c r="R292" s="16">
        <v>11.0129</v>
      </c>
      <c r="S292" s="16">
        <v>10.862666666666662</v>
      </c>
      <c r="T292" s="16">
        <v>10.968599999999997</v>
      </c>
    </row>
    <row r="293" spans="17:20" x14ac:dyDescent="0.25">
      <c r="Q293" s="16" t="s">
        <v>351</v>
      </c>
      <c r="R293" s="16">
        <v>10.075733333333337</v>
      </c>
      <c r="S293" s="16">
        <v>9.5933333333333337</v>
      </c>
      <c r="T293" s="16">
        <v>9.9077000000000002</v>
      </c>
    </row>
    <row r="294" spans="17:20" x14ac:dyDescent="0.25">
      <c r="Q294" s="16" t="s">
        <v>352</v>
      </c>
      <c r="R294" s="16">
        <v>9.6721333333333401</v>
      </c>
      <c r="S294" s="16">
        <v>9.61696666666667</v>
      </c>
      <c r="T294" s="16">
        <v>10.712899999999999</v>
      </c>
    </row>
    <row r="295" spans="17:20" x14ac:dyDescent="0.25">
      <c r="Q295" s="16" t="s">
        <v>353</v>
      </c>
      <c r="R295" s="16">
        <v>10.719666666666674</v>
      </c>
      <c r="S295" s="16">
        <v>10.106566666666671</v>
      </c>
      <c r="T295" s="16">
        <v>11.504266666666666</v>
      </c>
    </row>
    <row r="296" spans="17:20" x14ac:dyDescent="0.25">
      <c r="Q296" s="16" t="s">
        <v>354</v>
      </c>
      <c r="R296" s="16">
        <v>11.17626666666667</v>
      </c>
      <c r="S296" s="16">
        <v>10.990400000000003</v>
      </c>
      <c r="T296" s="16">
        <v>12.048566666666666</v>
      </c>
    </row>
    <row r="297" spans="17:20" x14ac:dyDescent="0.25">
      <c r="Q297" s="16" t="s">
        <v>355</v>
      </c>
      <c r="R297" s="16">
        <v>10.946900000000001</v>
      </c>
      <c r="S297" s="16">
        <v>11.078900000000003</v>
      </c>
      <c r="T297" s="16">
        <v>11.041133333333333</v>
      </c>
    </row>
    <row r="298" spans="17:20" x14ac:dyDescent="0.25">
      <c r="Q298" s="16" t="s">
        <v>356</v>
      </c>
      <c r="R298" s="16">
        <v>9.0118000000000009</v>
      </c>
      <c r="S298" s="16">
        <v>11.327833333333336</v>
      </c>
      <c r="T298" s="16">
        <v>9.4555666666666678</v>
      </c>
    </row>
    <row r="299" spans="17:20" x14ac:dyDescent="0.25">
      <c r="Q299" s="16" t="s">
        <v>357</v>
      </c>
      <c r="R299" s="16">
        <v>7.6225000000000023</v>
      </c>
      <c r="S299" s="16">
        <v>11.935900000000002</v>
      </c>
      <c r="T299" s="16">
        <v>9.2594666666666665</v>
      </c>
    </row>
    <row r="300" spans="17:20" x14ac:dyDescent="0.25">
      <c r="Q300" s="16" t="s">
        <v>358</v>
      </c>
      <c r="R300" s="16">
        <v>7.9652666666666692</v>
      </c>
      <c r="S300" s="16">
        <v>13.906933333333335</v>
      </c>
      <c r="T300" s="16">
        <v>10.731166666666667</v>
      </c>
    </row>
    <row r="301" spans="17:20" x14ac:dyDescent="0.25">
      <c r="Q301" s="16" t="s">
        <v>359</v>
      </c>
      <c r="R301" s="16">
        <v>9.9843333333333373</v>
      </c>
      <c r="S301" s="16">
        <v>14.325933333333333</v>
      </c>
      <c r="T301" s="16">
        <v>12.177066666666667</v>
      </c>
    </row>
    <row r="302" spans="17:20" x14ac:dyDescent="0.25">
      <c r="Q302" s="16" t="s">
        <v>360</v>
      </c>
      <c r="R302" s="16">
        <v>12.096633333333337</v>
      </c>
      <c r="S302" s="16">
        <v>13.83126666666667</v>
      </c>
      <c r="T302" s="16">
        <v>12.891233333333334</v>
      </c>
    </row>
    <row r="303" spans="17:20" x14ac:dyDescent="0.25">
      <c r="Q303" s="16" t="s">
        <v>361</v>
      </c>
      <c r="R303" s="16">
        <v>13.218966666666669</v>
      </c>
      <c r="S303" s="16">
        <v>11.673633333333337</v>
      </c>
      <c r="T303" s="16">
        <v>11.639333333333335</v>
      </c>
    </row>
    <row r="304" spans="17:20" x14ac:dyDescent="0.25">
      <c r="Q304" s="16" t="s">
        <v>362</v>
      </c>
      <c r="R304" s="16">
        <v>13.877633333333334</v>
      </c>
      <c r="S304" s="16">
        <v>10.282900000000003</v>
      </c>
      <c r="T304" s="16">
        <v>10.250733333333335</v>
      </c>
    </row>
    <row r="305" spans="17:20" x14ac:dyDescent="0.25">
      <c r="Q305" s="16" t="s">
        <v>363</v>
      </c>
      <c r="R305" s="16">
        <v>15.176999999999998</v>
      </c>
      <c r="S305" s="16">
        <v>9.5345666666666649</v>
      </c>
      <c r="T305" s="16">
        <v>8.5818666666666648</v>
      </c>
    </row>
    <row r="306" spans="17:20" x14ac:dyDescent="0.25">
      <c r="Q306" s="16" t="s">
        <v>364</v>
      </c>
      <c r="R306" s="16">
        <v>15.829099999999997</v>
      </c>
      <c r="S306" s="16">
        <v>9.0594666666666654</v>
      </c>
      <c r="T306" s="16">
        <v>8.1714666666666655</v>
      </c>
    </row>
    <row r="307" spans="17:20" x14ac:dyDescent="0.25">
      <c r="Q307" s="16" t="s">
        <v>365</v>
      </c>
      <c r="R307" s="16">
        <v>14.122433333333333</v>
      </c>
      <c r="S307" s="16">
        <v>9.0874333333333333</v>
      </c>
      <c r="T307" s="16">
        <v>8.227666666666666</v>
      </c>
    </row>
    <row r="308" spans="17:20" x14ac:dyDescent="0.25">
      <c r="Q308" s="16" t="s">
        <v>366</v>
      </c>
      <c r="R308" s="16">
        <v>11.246866666666667</v>
      </c>
      <c r="S308" s="16">
        <v>8.8309666666666669</v>
      </c>
      <c r="T308" s="16">
        <v>8.4748999999999999</v>
      </c>
    </row>
    <row r="309" spans="17:20" x14ac:dyDescent="0.25">
      <c r="Q309" s="16" t="s">
        <v>367</v>
      </c>
      <c r="R309" s="16">
        <v>9.1691333333333329</v>
      </c>
      <c r="S309" s="16">
        <v>8.333733333333333</v>
      </c>
      <c r="T309" s="16">
        <v>7.5369666666666673</v>
      </c>
    </row>
    <row r="310" spans="17:20" x14ac:dyDescent="0.25">
      <c r="Q310" s="16" t="s">
        <v>368</v>
      </c>
      <c r="R310" s="16">
        <v>9.2088333333333328</v>
      </c>
      <c r="S310" s="16">
        <v>6.784233333333332</v>
      </c>
      <c r="T310" s="16">
        <v>6.3544000000000009</v>
      </c>
    </row>
    <row r="311" spans="17:20" x14ac:dyDescent="0.25">
      <c r="Q311" s="16" t="s">
        <v>369</v>
      </c>
      <c r="R311" s="16">
        <v>9.7797333333333327</v>
      </c>
      <c r="S311" s="16">
        <v>5.6096333333333321</v>
      </c>
      <c r="T311" s="16">
        <v>5.1711</v>
      </c>
    </row>
    <row r="312" spans="17:20" x14ac:dyDescent="0.25">
      <c r="Q312" s="16" t="s">
        <v>370</v>
      </c>
      <c r="R312" s="16">
        <v>9.5486333333333331</v>
      </c>
      <c r="S312" s="16">
        <v>5.0919333333333334</v>
      </c>
      <c r="T312" s="16">
        <v>5.0354999999999999</v>
      </c>
    </row>
    <row r="313" spans="17:20" x14ac:dyDescent="0.25">
      <c r="Q313" s="16" t="s">
        <v>371</v>
      </c>
      <c r="R313" s="16">
        <v>8.516866666666667</v>
      </c>
      <c r="S313" s="16">
        <v>5.7492333333333336</v>
      </c>
      <c r="T313" s="16">
        <v>5.2368666666666677</v>
      </c>
    </row>
    <row r="314" spans="17:20" x14ac:dyDescent="0.25">
      <c r="Q314" s="16" t="s">
        <v>372</v>
      </c>
      <c r="R314" s="16">
        <v>9.4433666666666678</v>
      </c>
      <c r="S314" s="16">
        <v>6.1442666666666677</v>
      </c>
      <c r="T314" s="16">
        <v>5.6162666666666681</v>
      </c>
    </row>
    <row r="315" spans="17:20" x14ac:dyDescent="0.25">
      <c r="Q315" s="16" t="s">
        <v>373</v>
      </c>
      <c r="R315" s="16">
        <v>10.417133333333334</v>
      </c>
      <c r="S315" s="16">
        <v>6.0521000000000003</v>
      </c>
      <c r="T315" s="16">
        <v>5.3547333333333347</v>
      </c>
    </row>
    <row r="316" spans="17:20" x14ac:dyDescent="0.25">
      <c r="Q316" s="16" t="s">
        <v>374</v>
      </c>
      <c r="R316" s="16">
        <v>11.212366666666668</v>
      </c>
      <c r="S316" s="16">
        <v>6.2046999999999999</v>
      </c>
      <c r="T316" s="16">
        <v>5.6615000000000002</v>
      </c>
    </row>
    <row r="317" spans="17:20" x14ac:dyDescent="0.25">
      <c r="Q317" s="16" t="s">
        <v>375</v>
      </c>
      <c r="R317" s="16">
        <v>9.6044333333333345</v>
      </c>
      <c r="S317" s="16">
        <v>6.3075333333333345</v>
      </c>
      <c r="T317" s="16">
        <v>5.2971333333333348</v>
      </c>
    </row>
    <row r="318" spans="17:20" x14ac:dyDescent="0.25">
      <c r="Q318" s="16" t="s">
        <v>376</v>
      </c>
      <c r="R318" s="16">
        <v>8.4364333333333335</v>
      </c>
      <c r="S318" s="16">
        <v>6.4269333333333334</v>
      </c>
      <c r="T318" s="16">
        <v>5.6510000000000007</v>
      </c>
    </row>
    <row r="319" spans="17:20" x14ac:dyDescent="0.25">
      <c r="Q319" s="16" t="s">
        <v>377</v>
      </c>
      <c r="R319" s="16">
        <v>8.3066333333333322</v>
      </c>
      <c r="S319" s="16">
        <v>6.5811000000000002</v>
      </c>
      <c r="T319" s="16">
        <v>6.0895666666666664</v>
      </c>
    </row>
    <row r="320" spans="17:20" x14ac:dyDescent="0.25">
      <c r="Q320" s="16" t="s">
        <v>378</v>
      </c>
      <c r="R320" s="16">
        <v>8.6628999999999987</v>
      </c>
      <c r="S320" s="16">
        <v>7.1796666666666669</v>
      </c>
      <c r="T320" s="16">
        <v>6.7671666666666654</v>
      </c>
    </row>
    <row r="321" spans="17:20" x14ac:dyDescent="0.25">
      <c r="Q321" s="16" t="s">
        <v>379</v>
      </c>
      <c r="R321" s="16">
        <v>9.146233333333333</v>
      </c>
      <c r="S321" s="16">
        <v>7.5479333333333356</v>
      </c>
      <c r="T321" s="16">
        <v>6.8922999999999988</v>
      </c>
    </row>
    <row r="322" spans="17:20" x14ac:dyDescent="0.25">
      <c r="Q322" s="16" t="s">
        <v>380</v>
      </c>
      <c r="R322" s="16">
        <v>9.4513999999999996</v>
      </c>
      <c r="S322" s="16">
        <v>7.8392000000000008</v>
      </c>
      <c r="T322" s="16">
        <v>6.8882999999999983</v>
      </c>
    </row>
    <row r="323" spans="17:20" x14ac:dyDescent="0.25">
      <c r="Q323" s="16" t="s">
        <v>381</v>
      </c>
      <c r="R323" s="16">
        <v>9.8334999999999972</v>
      </c>
      <c r="S323" s="16">
        <v>7.8609</v>
      </c>
      <c r="T323" s="16">
        <v>7.0055333333333314</v>
      </c>
    </row>
    <row r="324" spans="17:20" x14ac:dyDescent="0.25">
      <c r="Q324" s="16" t="s">
        <v>382</v>
      </c>
      <c r="R324" s="16">
        <v>8.9716333333333314</v>
      </c>
      <c r="S324" s="16">
        <v>7.737166666666667</v>
      </c>
      <c r="T324" s="16">
        <v>6.9469333333333312</v>
      </c>
    </row>
    <row r="325" spans="17:20" x14ac:dyDescent="0.25">
      <c r="Q325" s="16" t="s">
        <v>383</v>
      </c>
      <c r="R325" s="16">
        <v>8.2826666666666657</v>
      </c>
      <c r="S325" s="16">
        <v>7.7533666666666674</v>
      </c>
      <c r="T325" s="16">
        <v>6.853699999999999</v>
      </c>
    </row>
    <row r="326" spans="17:20" x14ac:dyDescent="0.25">
      <c r="Q326" s="16" t="s">
        <v>384</v>
      </c>
      <c r="R326" s="16">
        <v>8.4298666666666673</v>
      </c>
      <c r="S326" s="16">
        <v>7.768133333333334</v>
      </c>
      <c r="T326" s="16">
        <v>6.8163333333333327</v>
      </c>
    </row>
    <row r="327" spans="17:20" x14ac:dyDescent="0.25">
      <c r="Q327" s="16" t="s">
        <v>385</v>
      </c>
      <c r="R327" s="16">
        <v>9.3201333333333327</v>
      </c>
      <c r="S327" s="16">
        <v>7.8941999999999988</v>
      </c>
      <c r="T327" s="16">
        <v>6.7448333333333332</v>
      </c>
    </row>
    <row r="328" spans="17:20" x14ac:dyDescent="0.25">
      <c r="Q328" s="16" t="s">
        <v>386</v>
      </c>
      <c r="R328" s="16">
        <v>9.9374666666666638</v>
      </c>
      <c r="S328" s="16">
        <v>7.4798666666666671</v>
      </c>
      <c r="T328" s="16">
        <v>6.3531000000000013</v>
      </c>
    </row>
    <row r="329" spans="17:20" x14ac:dyDescent="0.25">
      <c r="Q329" s="16" t="s">
        <v>387</v>
      </c>
      <c r="R329" s="16">
        <v>10.446399999999999</v>
      </c>
      <c r="S329" s="16">
        <v>7.5415666666666681</v>
      </c>
      <c r="T329" s="16">
        <v>7.2202666666666673</v>
      </c>
    </row>
    <row r="330" spans="17:20" x14ac:dyDescent="0.25">
      <c r="Q330" s="16" t="s">
        <v>388</v>
      </c>
      <c r="R330" s="16">
        <v>11.407033333333336</v>
      </c>
      <c r="S330" s="16">
        <v>8.0940666666666683</v>
      </c>
      <c r="T330" s="16">
        <v>8.6693999999999996</v>
      </c>
    </row>
    <row r="331" spans="17:20" x14ac:dyDescent="0.25">
      <c r="Q331" s="16" t="s">
        <v>389</v>
      </c>
      <c r="R331" s="16">
        <v>14.23226666666667</v>
      </c>
      <c r="S331" s="16">
        <v>10.247133333333334</v>
      </c>
      <c r="T331" s="16">
        <v>11.902766666666665</v>
      </c>
    </row>
    <row r="332" spans="17:20" x14ac:dyDescent="0.25">
      <c r="Q332" s="16" t="s">
        <v>390</v>
      </c>
      <c r="R332" s="16">
        <v>14.511033333333335</v>
      </c>
      <c r="S332" s="16">
        <v>11.696066666666667</v>
      </c>
      <c r="T332" s="16">
        <v>12.719933333333332</v>
      </c>
    </row>
    <row r="333" spans="17:20" x14ac:dyDescent="0.25">
      <c r="Q333" s="16" t="s">
        <v>391</v>
      </c>
      <c r="R333" s="16">
        <v>14.617033333333334</v>
      </c>
      <c r="S333" s="16">
        <v>12.718233333333332</v>
      </c>
      <c r="T333" s="16">
        <v>12.719533333333333</v>
      </c>
    </row>
    <row r="334" spans="17:20" x14ac:dyDescent="0.25">
      <c r="Q334" s="16" t="s">
        <v>392</v>
      </c>
      <c r="R334" s="16">
        <v>11.845466666666669</v>
      </c>
      <c r="S334" s="16">
        <v>12.458133333333334</v>
      </c>
      <c r="T334" s="16">
        <v>11.620533333333334</v>
      </c>
    </row>
    <row r="335" spans="17:20" x14ac:dyDescent="0.25">
      <c r="Q335" s="16" t="s">
        <v>393</v>
      </c>
      <c r="R335" s="16">
        <v>10.948900000000002</v>
      </c>
      <c r="S335" s="16">
        <v>12.731766666666665</v>
      </c>
      <c r="T335" s="16">
        <v>11.661866666666668</v>
      </c>
    </row>
    <row r="336" spans="17:20" x14ac:dyDescent="0.25">
      <c r="Q336" s="16" t="s">
        <v>394</v>
      </c>
      <c r="R336" s="16">
        <v>9.62536666666667</v>
      </c>
      <c r="S336" s="16">
        <v>11.922766666666668</v>
      </c>
      <c r="T336" s="16">
        <v>10.907166666666669</v>
      </c>
    </row>
    <row r="337" spans="17:20" x14ac:dyDescent="0.25">
      <c r="Q337" s="16" t="s">
        <v>395</v>
      </c>
      <c r="R337" s="16">
        <v>9.2456000000000014</v>
      </c>
      <c r="S337" s="16">
        <v>11.037566666666669</v>
      </c>
      <c r="T337" s="16">
        <v>10.188700000000003</v>
      </c>
    </row>
    <row r="338" spans="17:20" x14ac:dyDescent="0.25">
      <c r="Q338" s="16" t="s">
        <v>396</v>
      </c>
      <c r="R338" s="16">
        <v>9.5657333333333341</v>
      </c>
      <c r="S338" s="16">
        <v>10.595666666666668</v>
      </c>
      <c r="T338" s="16">
        <v>10.398100000000001</v>
      </c>
    </row>
    <row r="339" spans="17:20" x14ac:dyDescent="0.25">
      <c r="Q339" s="16" t="s">
        <v>397</v>
      </c>
      <c r="R339" s="16">
        <v>10.539499999999999</v>
      </c>
      <c r="S339" s="16">
        <v>11.706200000000001</v>
      </c>
      <c r="T339" s="16">
        <v>11.717033333333333</v>
      </c>
    </row>
    <row r="340" spans="17:20" x14ac:dyDescent="0.25">
      <c r="Q340" s="16" t="s">
        <v>398</v>
      </c>
      <c r="R340" s="16">
        <v>11.308499999999997</v>
      </c>
      <c r="S340" s="16">
        <v>12.841666666666667</v>
      </c>
      <c r="T340" s="16">
        <v>12.597199999999999</v>
      </c>
    </row>
    <row r="341" spans="17:20" x14ac:dyDescent="0.25">
      <c r="Q341" s="16" t="s">
        <v>399</v>
      </c>
      <c r="R341" s="16">
        <v>10.951233333333329</v>
      </c>
      <c r="S341" s="16">
        <v>12.440966666666666</v>
      </c>
      <c r="T341" s="16">
        <v>11.933799999999998</v>
      </c>
    </row>
    <row r="342" spans="17:20" x14ac:dyDescent="0.25">
      <c r="Q342" s="16" t="s">
        <v>400</v>
      </c>
      <c r="R342" s="16">
        <v>10.916799999999997</v>
      </c>
      <c r="S342" s="16">
        <v>12.325366666666666</v>
      </c>
      <c r="T342" s="16">
        <v>12.043100000000001</v>
      </c>
    </row>
    <row r="343" spans="17:20" x14ac:dyDescent="0.25">
      <c r="Q343" s="16" t="s">
        <v>401</v>
      </c>
      <c r="R343" s="16">
        <v>10.875899999999996</v>
      </c>
      <c r="S343" s="16">
        <v>12.731266666666665</v>
      </c>
      <c r="T343" s="16">
        <v>12.689100000000002</v>
      </c>
    </row>
    <row r="344" spans="17:20" x14ac:dyDescent="0.25">
      <c r="Q344" s="16" t="s">
        <v>402</v>
      </c>
      <c r="R344" s="16">
        <v>10.671799999999999</v>
      </c>
      <c r="S344" s="16">
        <v>14.563566666666667</v>
      </c>
      <c r="T344" s="16">
        <v>13.694266666666669</v>
      </c>
    </row>
    <row r="345" spans="17:20" x14ac:dyDescent="0.25">
      <c r="Q345" s="16" t="s">
        <v>403</v>
      </c>
      <c r="R345" s="16">
        <v>9.1241666666666656</v>
      </c>
      <c r="S345" s="16">
        <v>16.135233333333336</v>
      </c>
      <c r="T345" s="16">
        <v>13.810499999999999</v>
      </c>
    </row>
    <row r="346" spans="17:20" x14ac:dyDescent="0.25">
      <c r="Q346" s="16" t="s">
        <v>404</v>
      </c>
      <c r="R346" s="16">
        <v>7.9195666666666673</v>
      </c>
      <c r="S346" s="16">
        <v>16.719566666666669</v>
      </c>
      <c r="T346" s="16">
        <v>13.2811</v>
      </c>
    </row>
    <row r="347" spans="17:20" x14ac:dyDescent="0.25">
      <c r="Q347" s="16" t="s">
        <v>405</v>
      </c>
      <c r="R347" s="16">
        <v>6.8149999999999977</v>
      </c>
      <c r="S347" s="16">
        <v>16.537733333333335</v>
      </c>
      <c r="T347" s="16">
        <v>14.143500000000001</v>
      </c>
    </row>
    <row r="348" spans="17:20" x14ac:dyDescent="0.25">
      <c r="Q348" s="16" t="s">
        <v>406</v>
      </c>
      <c r="R348" s="16">
        <v>6.3220333333333327</v>
      </c>
      <c r="S348" s="16">
        <v>15.915800000000003</v>
      </c>
      <c r="T348" s="16">
        <v>15.001766666666668</v>
      </c>
    </row>
    <row r="349" spans="17:20" x14ac:dyDescent="0.25">
      <c r="Q349" s="16" t="s">
        <v>407</v>
      </c>
      <c r="R349" s="16">
        <v>7.4204666666666661</v>
      </c>
      <c r="S349" s="16">
        <v>15.624333333333334</v>
      </c>
      <c r="T349" s="16">
        <v>15.33206666666667</v>
      </c>
    </row>
    <row r="350" spans="17:20" x14ac:dyDescent="0.25">
      <c r="Q350" s="16" t="s">
        <v>408</v>
      </c>
      <c r="R350" s="16">
        <v>9.9779333333333327</v>
      </c>
      <c r="S350" s="16">
        <v>14.8688</v>
      </c>
      <c r="T350" s="16">
        <v>14.0642</v>
      </c>
    </row>
    <row r="351" spans="17:20" x14ac:dyDescent="0.25">
      <c r="Q351" s="16" t="s">
        <v>409</v>
      </c>
      <c r="R351" s="16">
        <v>12.216966666666664</v>
      </c>
      <c r="S351" s="16">
        <v>14.440499999999998</v>
      </c>
      <c r="T351" s="16">
        <v>12.841766666666665</v>
      </c>
    </row>
    <row r="352" spans="17:20" x14ac:dyDescent="0.25">
      <c r="Q352" s="16" t="s">
        <v>410</v>
      </c>
      <c r="R352" s="16">
        <v>12.462299999999999</v>
      </c>
      <c r="S352" s="16">
        <v>13.828699999999998</v>
      </c>
      <c r="T352" s="16">
        <v>12.952066666666665</v>
      </c>
    </row>
    <row r="353" spans="17:20" x14ac:dyDescent="0.25">
      <c r="Q353" s="16" t="s">
        <v>411</v>
      </c>
      <c r="R353" s="16">
        <v>12.551033333333335</v>
      </c>
      <c r="S353" s="16">
        <v>13.891399999999997</v>
      </c>
      <c r="T353" s="16">
        <v>13.676900000000002</v>
      </c>
    </row>
    <row r="354" spans="17:20" x14ac:dyDescent="0.25">
      <c r="Q354" s="16" t="s">
        <v>412</v>
      </c>
      <c r="R354" s="16">
        <v>11.8977</v>
      </c>
      <c r="S354" s="16">
        <v>13.333633333333331</v>
      </c>
      <c r="T354" s="16">
        <v>13.721766666666667</v>
      </c>
    </row>
    <row r="355" spans="17:20" x14ac:dyDescent="0.25">
      <c r="Q355" s="16" t="s">
        <v>413</v>
      </c>
      <c r="R355" s="16">
        <v>11.290166666666666</v>
      </c>
      <c r="S355" s="16">
        <v>13.720433333333332</v>
      </c>
      <c r="T355" s="16">
        <v>13.548433333333334</v>
      </c>
    </row>
    <row r="356" spans="17:20" x14ac:dyDescent="0.25">
      <c r="Q356" s="16" t="s">
        <v>414</v>
      </c>
      <c r="R356" s="16">
        <v>10.520033333333332</v>
      </c>
      <c r="S356" s="16">
        <v>14.721833333333334</v>
      </c>
      <c r="T356" s="16">
        <v>13.844299999999999</v>
      </c>
    </row>
    <row r="357" spans="17:20" x14ac:dyDescent="0.25">
      <c r="Q357" s="16" t="s">
        <v>415</v>
      </c>
      <c r="R357" s="16">
        <v>10.320333333333336</v>
      </c>
      <c r="S357" s="16">
        <v>15.334933333333334</v>
      </c>
      <c r="T357" s="16">
        <v>13.724500000000001</v>
      </c>
    </row>
    <row r="358" spans="17:20" x14ac:dyDescent="0.25">
      <c r="Q358" s="16" t="s">
        <v>416</v>
      </c>
      <c r="R358" s="16">
        <v>9.6094666666666679</v>
      </c>
      <c r="S358" s="16">
        <v>15.132099999999999</v>
      </c>
      <c r="T358" s="16">
        <v>13.502133333333335</v>
      </c>
    </row>
    <row r="359" spans="17:20" x14ac:dyDescent="0.25">
      <c r="Q359" s="16" t="s">
        <v>417</v>
      </c>
      <c r="R359" s="16">
        <v>8.3069666666666677</v>
      </c>
      <c r="S359" s="16">
        <v>13.676333333333332</v>
      </c>
      <c r="T359" s="16">
        <v>11.180533333333335</v>
      </c>
    </row>
    <row r="360" spans="17:20" x14ac:dyDescent="0.25">
      <c r="Q360" s="16" t="s">
        <v>418</v>
      </c>
      <c r="R360" s="16">
        <v>8.3047333333333331</v>
      </c>
      <c r="S360" s="16">
        <v>12.115766666666666</v>
      </c>
      <c r="T360" s="16">
        <v>9.5131333333333341</v>
      </c>
    </row>
    <row r="361" spans="17:20" x14ac:dyDescent="0.25">
      <c r="Q361" s="16" t="s">
        <v>419</v>
      </c>
      <c r="R361" s="16">
        <v>7.563766666666667</v>
      </c>
      <c r="S361" s="16">
        <v>11.337899999999999</v>
      </c>
      <c r="T361" s="16">
        <v>5.9302999999999999</v>
      </c>
    </row>
    <row r="362" spans="17:20" x14ac:dyDescent="0.25">
      <c r="Q362" s="16" t="s">
        <v>420</v>
      </c>
      <c r="R362" s="16">
        <v>6.4770666666666683</v>
      </c>
      <c r="S362" s="16">
        <v>11.633266666666666</v>
      </c>
      <c r="T362" s="16">
        <v>4.6838000000000006</v>
      </c>
    </row>
    <row r="363" spans="17:20" x14ac:dyDescent="0.25">
      <c r="Q363" s="16" t="s">
        <v>421</v>
      </c>
      <c r="R363" s="16">
        <v>4.9980666666666673</v>
      </c>
      <c r="S363" s="16">
        <v>9.8281333333333336</v>
      </c>
      <c r="T363" s="16">
        <v>3.2095666666666678</v>
      </c>
    </row>
    <row r="364" spans="17:20" x14ac:dyDescent="0.25">
      <c r="Q364" s="16" t="s">
        <v>422</v>
      </c>
      <c r="R364" s="16">
        <v>5.0541333333333336</v>
      </c>
      <c r="S364" s="16">
        <v>7.3006666666666682</v>
      </c>
      <c r="T364" s="16">
        <v>3.3503000000000012</v>
      </c>
    </row>
    <row r="365" spans="17:20" x14ac:dyDescent="0.25">
      <c r="Q365" s="16" t="s">
        <v>423</v>
      </c>
      <c r="R365" s="16">
        <v>5.763066666666667</v>
      </c>
      <c r="S365" s="16">
        <v>4.7865000000000011</v>
      </c>
      <c r="T365" s="16">
        <v>2.9390000000000014</v>
      </c>
    </row>
    <row r="366" spans="17:20" x14ac:dyDescent="0.25">
      <c r="Q366" s="16" t="s">
        <v>424</v>
      </c>
      <c r="R366" s="16">
        <v>6.0413333333333332</v>
      </c>
      <c r="S366" s="16">
        <v>4.752600000000001</v>
      </c>
      <c r="T366" s="16">
        <v>2.817366666666667</v>
      </c>
    </row>
    <row r="367" spans="17:20" x14ac:dyDescent="0.25">
      <c r="Q367" s="16" t="s">
        <v>425</v>
      </c>
      <c r="R367" s="16">
        <v>6.625799999999999</v>
      </c>
      <c r="S367" s="16">
        <v>4.4643333333333333</v>
      </c>
      <c r="T367" s="16">
        <v>2.3466999999999998</v>
      </c>
    </row>
    <row r="368" spans="17:20" x14ac:dyDescent="0.25">
      <c r="Q368" s="16" t="s">
        <v>426</v>
      </c>
      <c r="R368" s="16">
        <v>6.8204999999999982</v>
      </c>
      <c r="S368" s="16">
        <v>3.9730000000000003</v>
      </c>
      <c r="T368" s="16">
        <v>2.2270333333333325</v>
      </c>
    </row>
    <row r="369" spans="17:20" x14ac:dyDescent="0.25">
      <c r="Q369" s="16" t="s">
        <v>427</v>
      </c>
      <c r="R369" s="16">
        <v>6.5892999999999988</v>
      </c>
      <c r="S369" s="16">
        <v>4.065266666666667</v>
      </c>
      <c r="T369" s="16">
        <v>3.2202666666666659</v>
      </c>
    </row>
    <row r="370" spans="17:20" x14ac:dyDescent="0.25">
      <c r="Q370" s="16" t="s">
        <v>428</v>
      </c>
      <c r="R370" s="16">
        <v>6.1921333333333317</v>
      </c>
      <c r="S370" s="16">
        <v>5.0944333333333347</v>
      </c>
      <c r="T370" s="16">
        <v>4.7596666666666669</v>
      </c>
    </row>
    <row r="371" spans="17:20" x14ac:dyDescent="0.25">
      <c r="Q371" s="16" t="s">
        <v>429</v>
      </c>
      <c r="R371" s="16">
        <v>6.5983666666666663</v>
      </c>
      <c r="S371" s="16">
        <v>5.8219666666666683</v>
      </c>
      <c r="T371" s="16">
        <v>5.6556666666666677</v>
      </c>
    </row>
    <row r="372" spans="17:20" x14ac:dyDescent="0.25">
      <c r="Q372" s="16" t="s">
        <v>430</v>
      </c>
      <c r="R372" s="16">
        <v>7.8307999999999991</v>
      </c>
      <c r="S372" s="16">
        <v>6.5116666666666676</v>
      </c>
      <c r="T372" s="16">
        <v>5.9328666666666665</v>
      </c>
    </row>
    <row r="373" spans="17:20" x14ac:dyDescent="0.25">
      <c r="Q373" s="16" t="s">
        <v>431</v>
      </c>
      <c r="R373" s="16">
        <v>10.188499999999999</v>
      </c>
      <c r="S373" s="16">
        <v>6.3336666666666659</v>
      </c>
      <c r="T373" s="16">
        <v>5.3683999999999985</v>
      </c>
    </row>
    <row r="374" spans="17:20" x14ac:dyDescent="0.25">
      <c r="Q374" s="16" t="s">
        <v>432</v>
      </c>
      <c r="R374" s="16">
        <v>11.937233333333333</v>
      </c>
      <c r="S374" s="16">
        <v>6.2292333333333332</v>
      </c>
      <c r="T374" s="16">
        <v>5.4150666666666654</v>
      </c>
    </row>
    <row r="375" spans="17:20" x14ac:dyDescent="0.25">
      <c r="Q375" s="16" t="s">
        <v>433</v>
      </c>
      <c r="R375" s="16">
        <v>13.748266666666666</v>
      </c>
      <c r="S375" s="16">
        <v>6.3859666666666657</v>
      </c>
      <c r="T375" s="16">
        <v>5.2070666666666652</v>
      </c>
    </row>
    <row r="376" spans="17:20" x14ac:dyDescent="0.25">
      <c r="Q376" s="16" t="s">
        <v>434</v>
      </c>
      <c r="R376" s="16">
        <v>13.493833333333333</v>
      </c>
      <c r="S376" s="16">
        <v>6.3203666666666694</v>
      </c>
      <c r="T376" s="16">
        <v>5.3976666666666659</v>
      </c>
    </row>
    <row r="377" spans="17:20" x14ac:dyDescent="0.25">
      <c r="Q377" s="16" t="s">
        <v>435</v>
      </c>
      <c r="R377" s="16">
        <v>13.518266666666667</v>
      </c>
      <c r="S377" s="16">
        <v>6.207600000000002</v>
      </c>
      <c r="T377" s="16">
        <v>4.7221666666666664</v>
      </c>
    </row>
    <row r="378" spans="17:20" x14ac:dyDescent="0.25">
      <c r="Q378" s="16" t="s">
        <v>436</v>
      </c>
      <c r="R378" s="16">
        <v>13.972133333333334</v>
      </c>
      <c r="S378" s="16">
        <v>5.9949333333333357</v>
      </c>
      <c r="T378" s="16">
        <v>4.7352999999999996</v>
      </c>
    </row>
    <row r="379" spans="17:20" x14ac:dyDescent="0.25">
      <c r="Q379" s="16" t="s">
        <v>437</v>
      </c>
      <c r="R379" s="16">
        <v>15.155033333333334</v>
      </c>
      <c r="S379" s="16">
        <v>7.0128666666666648</v>
      </c>
      <c r="T379" s="16">
        <v>6.1070999999999982</v>
      </c>
    </row>
    <row r="380" spans="17:20" x14ac:dyDescent="0.25">
      <c r="Q380" s="16" t="s">
        <v>438</v>
      </c>
      <c r="R380" s="16">
        <v>15.405866666666666</v>
      </c>
      <c r="S380" s="16">
        <v>8.9153666666666638</v>
      </c>
      <c r="T380" s="16">
        <v>8.1259999999999959</v>
      </c>
    </row>
    <row r="381" spans="17:20" x14ac:dyDescent="0.25">
      <c r="Q381" s="16" t="s">
        <v>439</v>
      </c>
      <c r="R381" s="16">
        <v>14.486233333333333</v>
      </c>
      <c r="S381" s="16">
        <v>9.8910333333333309</v>
      </c>
      <c r="T381" s="16">
        <v>8.1681333333333299</v>
      </c>
    </row>
    <row r="382" spans="17:20" x14ac:dyDescent="0.25">
      <c r="Q382" s="16" t="s">
        <v>440</v>
      </c>
      <c r="R382" s="16">
        <v>13.483500000000001</v>
      </c>
      <c r="S382" s="16">
        <v>10.530900000000001</v>
      </c>
      <c r="T382" s="16">
        <v>9.148833333333334</v>
      </c>
    </row>
    <row r="383" spans="17:20" x14ac:dyDescent="0.25">
      <c r="Q383" s="16" t="s">
        <v>441</v>
      </c>
      <c r="R383" s="16">
        <v>12.763733333333334</v>
      </c>
      <c r="S383" s="16">
        <v>11.091200000000001</v>
      </c>
      <c r="T383" s="16">
        <v>10.672166666666667</v>
      </c>
    </row>
    <row r="384" spans="17:20" x14ac:dyDescent="0.25">
      <c r="Q384" s="16" t="s">
        <v>442</v>
      </c>
      <c r="R384" s="16">
        <v>13.153733333333333</v>
      </c>
      <c r="S384" s="16">
        <v>12.636200000000001</v>
      </c>
      <c r="T384" s="16">
        <v>14.353433333333333</v>
      </c>
    </row>
    <row r="385" spans="17:20" x14ac:dyDescent="0.25">
      <c r="Q385" s="16" t="s">
        <v>443</v>
      </c>
      <c r="R385" s="16">
        <v>14.10773333333333</v>
      </c>
      <c r="S385" s="16">
        <v>17.870099999999997</v>
      </c>
      <c r="T385" s="16">
        <v>18.671199999999999</v>
      </c>
    </row>
    <row r="386" spans="17:20" x14ac:dyDescent="0.25">
      <c r="Q386" s="16" t="s">
        <v>444</v>
      </c>
      <c r="R386" s="16">
        <v>16.474566666666664</v>
      </c>
      <c r="S386" s="16">
        <v>26.183800000000002</v>
      </c>
      <c r="T386" s="16">
        <v>27.315666666666669</v>
      </c>
    </row>
    <row r="387" spans="17:20" x14ac:dyDescent="0.25">
      <c r="Q387" s="16" t="s">
        <v>445</v>
      </c>
      <c r="R387" s="16">
        <v>22.164733333333334</v>
      </c>
      <c r="S387" s="16">
        <v>38.130700000000004</v>
      </c>
      <c r="T387" s="16">
        <v>32.374066666666671</v>
      </c>
    </row>
    <row r="388" spans="17:20" x14ac:dyDescent="0.25">
      <c r="Q388" s="16" t="s">
        <v>446</v>
      </c>
      <c r="R388" s="16">
        <v>28.992333333333335</v>
      </c>
      <c r="S388" s="16">
        <v>42.648400000000002</v>
      </c>
      <c r="T388" s="16">
        <v>36.068800000000003</v>
      </c>
    </row>
    <row r="389" spans="17:20" x14ac:dyDescent="0.25">
      <c r="Q389" s="16" t="s">
        <v>447</v>
      </c>
      <c r="R389" s="16">
        <v>32.01303333333334</v>
      </c>
      <c r="S389" s="16">
        <v>40.107800000000005</v>
      </c>
      <c r="T389" s="16">
        <v>30.758066666666668</v>
      </c>
    </row>
    <row r="390" spans="17:20" x14ac:dyDescent="0.25">
      <c r="Q390" s="16" t="s">
        <v>448</v>
      </c>
      <c r="R390" s="16">
        <v>28.767966666666666</v>
      </c>
      <c r="S390" s="16">
        <v>33.615033333333336</v>
      </c>
      <c r="T390" s="16">
        <v>30.1204</v>
      </c>
    </row>
    <row r="391" spans="17:20" x14ac:dyDescent="0.25">
      <c r="Q391" s="16" t="s">
        <v>449</v>
      </c>
      <c r="R391" s="16">
        <v>22.093133333333338</v>
      </c>
      <c r="S391" s="16">
        <v>31.410266666666669</v>
      </c>
      <c r="T391" s="16">
        <v>29.475866666666665</v>
      </c>
    </row>
    <row r="392" spans="17:20" x14ac:dyDescent="0.25">
      <c r="Q392" s="16" t="s">
        <v>450</v>
      </c>
      <c r="R392" s="16">
        <v>20.62673333333333</v>
      </c>
      <c r="S392" s="16">
        <v>39.332266666666669</v>
      </c>
      <c r="T392" s="16">
        <v>35.247666666666667</v>
      </c>
    </row>
    <row r="393" spans="17:20" x14ac:dyDescent="0.25">
      <c r="Q393" s="16" t="s">
        <v>451</v>
      </c>
      <c r="R393" s="16">
        <v>21.136533333333336</v>
      </c>
      <c r="S393" s="16">
        <v>45.931633333333338</v>
      </c>
      <c r="T393" s="16">
        <v>34.1813</v>
      </c>
    </row>
    <row r="394" spans="17:20" x14ac:dyDescent="0.25">
      <c r="Q394" s="16" t="s">
        <v>452</v>
      </c>
      <c r="R394" s="16">
        <v>20.598433333333332</v>
      </c>
      <c r="S394" s="16">
        <v>44.704033333333335</v>
      </c>
      <c r="T394" s="16">
        <v>32.743533333333325</v>
      </c>
    </row>
    <row r="395" spans="17:20" x14ac:dyDescent="0.25">
      <c r="Q395" s="16" t="s">
        <v>453</v>
      </c>
      <c r="R395" s="16">
        <v>18.944366666666667</v>
      </c>
      <c r="S395" s="16">
        <v>37.411766666666665</v>
      </c>
      <c r="T395" s="16">
        <v>33.245266666666659</v>
      </c>
    </row>
    <row r="396" spans="17:20" x14ac:dyDescent="0.25">
      <c r="Q396" s="16" t="s">
        <v>454</v>
      </c>
      <c r="R396" s="16">
        <v>17.336866666666666</v>
      </c>
      <c r="S396" s="16">
        <v>27.888866666666662</v>
      </c>
      <c r="T396" s="16">
        <v>32.831833333333329</v>
      </c>
    </row>
    <row r="397" spans="17:20" x14ac:dyDescent="0.25">
      <c r="Q397" s="16" t="s">
        <v>455</v>
      </c>
      <c r="R397" s="16">
        <v>19.095266666666667</v>
      </c>
      <c r="S397" s="16">
        <v>25.195833333333336</v>
      </c>
      <c r="T397" s="16">
        <v>30.53479999999999</v>
      </c>
    </row>
    <row r="398" spans="17:20" x14ac:dyDescent="0.25">
      <c r="Q398" s="16" t="s">
        <v>456</v>
      </c>
      <c r="R398" s="16">
        <v>20.383466666666667</v>
      </c>
      <c r="S398" s="16">
        <v>19.117766666666668</v>
      </c>
      <c r="T398" s="16">
        <v>19.389599999999998</v>
      </c>
    </row>
    <row r="399" spans="17:20" x14ac:dyDescent="0.25">
      <c r="Q399" s="16" t="s">
        <v>457</v>
      </c>
      <c r="R399" s="16">
        <v>21.669300000000003</v>
      </c>
      <c r="S399" s="16">
        <v>15.966033333333336</v>
      </c>
      <c r="T399" s="16">
        <v>14.985200000000001</v>
      </c>
    </row>
    <row r="400" spans="17:20" x14ac:dyDescent="0.25">
      <c r="Q400" s="16" t="s">
        <v>458</v>
      </c>
      <c r="R400" s="16">
        <v>23.555266666666668</v>
      </c>
      <c r="S400" s="16">
        <v>13.951066666666668</v>
      </c>
      <c r="T400" s="16">
        <v>12.609000000000004</v>
      </c>
    </row>
    <row r="401" spans="17:20" x14ac:dyDescent="0.25">
      <c r="Q401" s="16" t="s">
        <v>459</v>
      </c>
      <c r="R401" s="16">
        <v>23.630933333333331</v>
      </c>
      <c r="S401" s="16">
        <v>15.149166666666666</v>
      </c>
      <c r="T401" s="16">
        <v>16.364566666666668</v>
      </c>
    </row>
    <row r="402" spans="17:20" x14ac:dyDescent="0.25">
      <c r="Q402" s="16" t="s">
        <v>460</v>
      </c>
      <c r="R402" s="16">
        <v>24.365666666666669</v>
      </c>
      <c r="S402" s="16">
        <v>19.59203333333333</v>
      </c>
      <c r="T402" s="16">
        <v>21.484766666666669</v>
      </c>
    </row>
    <row r="403" spans="17:20" x14ac:dyDescent="0.25">
      <c r="Q403" s="16" t="s">
        <v>461</v>
      </c>
      <c r="R403" s="16">
        <v>22.703766666666667</v>
      </c>
      <c r="S403" s="16">
        <v>23.4376</v>
      </c>
      <c r="T403" s="16">
        <v>24.677266666666668</v>
      </c>
    </row>
    <row r="404" spans="17:20" x14ac:dyDescent="0.25">
      <c r="Q404" s="16" t="s">
        <v>462</v>
      </c>
      <c r="R404" s="16">
        <v>19.229733333333332</v>
      </c>
      <c r="S404" s="16">
        <v>26.00333333333333</v>
      </c>
      <c r="T404" s="16">
        <v>25.150133333333333</v>
      </c>
    </row>
    <row r="405" spans="17:20" x14ac:dyDescent="0.25">
      <c r="Q405" s="16" t="s">
        <v>463</v>
      </c>
      <c r="R405" s="16">
        <v>14.984799999999995</v>
      </c>
      <c r="S405" s="16">
        <v>25.653166666666664</v>
      </c>
      <c r="T405" s="16">
        <v>22.956799999999998</v>
      </c>
    </row>
    <row r="406" spans="17:20" x14ac:dyDescent="0.25">
      <c r="Q406" s="16" t="s">
        <v>464</v>
      </c>
      <c r="R406" s="16">
        <v>12.612999999999998</v>
      </c>
      <c r="S406" s="16">
        <v>24.106366666666663</v>
      </c>
      <c r="T406" s="16">
        <v>20.352266666666665</v>
      </c>
    </row>
    <row r="407" spans="17:20" x14ac:dyDescent="0.25">
      <c r="Q407" s="16" t="s">
        <v>465</v>
      </c>
      <c r="R407" s="16">
        <v>12.580633333333331</v>
      </c>
      <c r="S407" s="16">
        <v>22.73233333333333</v>
      </c>
      <c r="T407" s="16">
        <v>20.428433333333327</v>
      </c>
    </row>
    <row r="408" spans="17:20" x14ac:dyDescent="0.25">
      <c r="Q408" s="16" t="s">
        <v>466</v>
      </c>
      <c r="R408" s="16">
        <v>12.839266666666665</v>
      </c>
      <c r="S408" s="16">
        <v>22.192033333333331</v>
      </c>
      <c r="T408" s="16">
        <v>20.736999999999998</v>
      </c>
    </row>
    <row r="409" spans="17:20" x14ac:dyDescent="0.25">
      <c r="Q409" s="16" t="s">
        <v>467</v>
      </c>
      <c r="R409" s="16">
        <v>13.026866666666665</v>
      </c>
      <c r="S409" s="16">
        <v>20.606333333333332</v>
      </c>
      <c r="T409" s="16">
        <v>20.886366666666664</v>
      </c>
    </row>
    <row r="410" spans="17:20" x14ac:dyDescent="0.25">
      <c r="Q410" s="16" t="s">
        <v>468</v>
      </c>
      <c r="R410" s="16">
        <v>15.043333333333331</v>
      </c>
      <c r="S410" s="16">
        <v>17.996333333333332</v>
      </c>
      <c r="T410" s="16">
        <v>17.80093333333333</v>
      </c>
    </row>
    <row r="411" spans="17:20" x14ac:dyDescent="0.25">
      <c r="Q411" s="16" t="s">
        <v>469</v>
      </c>
      <c r="R411" s="16">
        <v>16.348266666666664</v>
      </c>
      <c r="S411" s="16">
        <v>14.124266666666665</v>
      </c>
      <c r="T411" s="16">
        <v>14.221066666666665</v>
      </c>
    </row>
    <row r="412" spans="17:20" x14ac:dyDescent="0.25">
      <c r="Q412" s="16" t="s">
        <v>470</v>
      </c>
      <c r="R412" s="16">
        <v>16.611766666666664</v>
      </c>
      <c r="S412" s="16">
        <v>12.376966666666666</v>
      </c>
      <c r="T412" s="16">
        <v>13.476799999999997</v>
      </c>
    </row>
    <row r="413" spans="17:20" x14ac:dyDescent="0.25">
      <c r="Q413" s="16" t="s">
        <v>471</v>
      </c>
      <c r="R413" s="16">
        <v>15.106066666666669</v>
      </c>
      <c r="S413" s="16">
        <v>11.496533333333334</v>
      </c>
      <c r="T413" s="16">
        <v>12.518199999999998</v>
      </c>
    </row>
    <row r="414" spans="17:20" x14ac:dyDescent="0.25">
      <c r="Q414" s="16" t="s">
        <v>472</v>
      </c>
      <c r="R414" s="16">
        <v>14.032800000000003</v>
      </c>
      <c r="S414" s="16">
        <v>10.652533333333333</v>
      </c>
      <c r="T414" s="16">
        <v>11.389366666666666</v>
      </c>
    </row>
    <row r="415" spans="17:20" x14ac:dyDescent="0.25">
      <c r="Q415" s="16" t="s">
        <v>473</v>
      </c>
      <c r="R415" s="16">
        <v>12.436266666666668</v>
      </c>
      <c r="S415" s="16">
        <v>6.8350666666666653</v>
      </c>
      <c r="T415" s="16">
        <v>9.0394999999999985</v>
      </c>
    </row>
    <row r="416" spans="17:20" x14ac:dyDescent="0.25">
      <c r="Q416" s="16" t="s">
        <v>474</v>
      </c>
      <c r="R416" s="16">
        <v>11.476100000000002</v>
      </c>
      <c r="S416" s="16">
        <v>4.2922333333333329</v>
      </c>
      <c r="T416" s="16">
        <v>8.3442000000000007</v>
      </c>
    </row>
    <row r="417" spans="17:20" x14ac:dyDescent="0.25">
      <c r="Q417" s="16" t="s">
        <v>475</v>
      </c>
      <c r="R417" s="16">
        <v>10.903233333333334</v>
      </c>
      <c r="S417" s="16">
        <v>5.4023333333333339</v>
      </c>
      <c r="T417" s="16">
        <v>9.1052000000000017</v>
      </c>
    </row>
    <row r="418" spans="17:20" x14ac:dyDescent="0.25">
      <c r="Q418" s="16" t="s">
        <v>476</v>
      </c>
      <c r="R418" s="16">
        <v>10.829733333333337</v>
      </c>
      <c r="S418" s="16">
        <v>9.099866666666669</v>
      </c>
      <c r="T418" s="16">
        <v>10.392900000000004</v>
      </c>
    </row>
    <row r="419" spans="17:20" x14ac:dyDescent="0.25">
      <c r="Q419" s="16" t="s">
        <v>477</v>
      </c>
      <c r="R419" s="16">
        <v>10.133833333333335</v>
      </c>
      <c r="S419" s="16">
        <v>13.223199999999999</v>
      </c>
      <c r="T419" s="16">
        <v>12.366933333333336</v>
      </c>
    </row>
    <row r="420" spans="17:20" x14ac:dyDescent="0.25">
      <c r="Q420" s="16" t="s">
        <v>478</v>
      </c>
      <c r="R420" s="16">
        <v>9.8414666666666673</v>
      </c>
      <c r="S420" s="16">
        <v>14.743199999999996</v>
      </c>
      <c r="T420" s="16">
        <v>13.316833333333333</v>
      </c>
    </row>
    <row r="421" spans="17:20" x14ac:dyDescent="0.25">
      <c r="Q421" s="16" t="s">
        <v>479</v>
      </c>
      <c r="R421" s="16">
        <v>9.7336999999999989</v>
      </c>
      <c r="S421" s="16">
        <v>15.306266666666664</v>
      </c>
      <c r="T421" s="16">
        <v>13.039733333333331</v>
      </c>
    </row>
    <row r="422" spans="17:20" x14ac:dyDescent="0.25">
      <c r="Q422" s="16" t="s">
        <v>480</v>
      </c>
      <c r="R422" s="16">
        <v>10.082566666666667</v>
      </c>
      <c r="S422" s="16">
        <v>14.637366666666665</v>
      </c>
      <c r="T422" s="16">
        <v>11.921433333333333</v>
      </c>
    </row>
    <row r="423" spans="17:20" x14ac:dyDescent="0.25">
      <c r="Q423" s="16" t="s">
        <v>481</v>
      </c>
      <c r="R423" s="16">
        <v>10.6637</v>
      </c>
      <c r="S423" s="16">
        <v>13.442599999999999</v>
      </c>
      <c r="T423" s="16">
        <v>11.4392</v>
      </c>
    </row>
    <row r="424" spans="17:20" x14ac:dyDescent="0.25">
      <c r="Q424" s="16" t="s">
        <v>482</v>
      </c>
      <c r="R424" s="16">
        <v>11.662866666666668</v>
      </c>
      <c r="S424" s="16">
        <v>13.642866666666665</v>
      </c>
      <c r="T424" s="16">
        <v>12.221299999999999</v>
      </c>
    </row>
    <row r="425" spans="17:20" x14ac:dyDescent="0.25">
      <c r="Q425" s="16" t="s">
        <v>483</v>
      </c>
      <c r="R425" s="16">
        <v>12.944166666666668</v>
      </c>
      <c r="S425" s="16">
        <v>15.241133333333332</v>
      </c>
      <c r="T425" s="16">
        <v>13.967199999999998</v>
      </c>
    </row>
    <row r="426" spans="17:20" x14ac:dyDescent="0.25">
      <c r="Q426" s="16" t="s">
        <v>484</v>
      </c>
      <c r="R426" s="16">
        <v>13.814466666666668</v>
      </c>
      <c r="S426" s="16">
        <v>16.384133333333335</v>
      </c>
      <c r="T426" s="16">
        <v>14.147966666666667</v>
      </c>
    </row>
    <row r="427" spans="17:20" x14ac:dyDescent="0.25">
      <c r="Q427" s="16" t="s">
        <v>485</v>
      </c>
      <c r="R427" s="16">
        <v>13.971566666666668</v>
      </c>
      <c r="S427" s="16">
        <v>17.939366666666668</v>
      </c>
      <c r="T427" s="16">
        <v>14.428800000000001</v>
      </c>
    </row>
    <row r="428" spans="17:20" x14ac:dyDescent="0.25">
      <c r="Q428" s="16" t="s">
        <v>486</v>
      </c>
      <c r="R428" s="16">
        <v>13.321899999999999</v>
      </c>
      <c r="S428" s="16">
        <v>18.416033333333331</v>
      </c>
      <c r="T428" s="16">
        <v>15.580633333333333</v>
      </c>
    </row>
    <row r="429" spans="17:20" x14ac:dyDescent="0.25">
      <c r="Q429" s="16" t="s">
        <v>487</v>
      </c>
      <c r="R429" s="16">
        <v>12.841099999999999</v>
      </c>
      <c r="S429" s="16">
        <v>21.168733333333332</v>
      </c>
      <c r="T429" s="16">
        <v>18.2639</v>
      </c>
    </row>
    <row r="430" spans="17:20" x14ac:dyDescent="0.25">
      <c r="Q430" s="16" t="s">
        <v>488</v>
      </c>
      <c r="R430" s="16">
        <v>12.0039</v>
      </c>
      <c r="S430" s="16">
        <v>21.336699999999997</v>
      </c>
      <c r="T430" s="16">
        <v>18.180033333333331</v>
      </c>
    </row>
    <row r="431" spans="17:20" x14ac:dyDescent="0.25">
      <c r="Q431" s="16" t="s">
        <v>489</v>
      </c>
      <c r="R431" s="16">
        <v>13.1365</v>
      </c>
      <c r="S431" s="16">
        <v>20.621299999999998</v>
      </c>
      <c r="T431" s="16">
        <v>17.091266666666666</v>
      </c>
    </row>
    <row r="432" spans="17:20" x14ac:dyDescent="0.25">
      <c r="Q432" s="16" t="s">
        <v>490</v>
      </c>
      <c r="R432" s="16">
        <v>13.267800000000001</v>
      </c>
      <c r="S432" s="16">
        <v>19.434799999999999</v>
      </c>
      <c r="T432" s="16">
        <v>18.759633333333333</v>
      </c>
    </row>
    <row r="433" spans="17:20" x14ac:dyDescent="0.25">
      <c r="Q433" s="16" t="s">
        <v>491</v>
      </c>
      <c r="R433" s="16">
        <v>16.519866666666669</v>
      </c>
      <c r="S433" s="16">
        <v>27.08966666666667</v>
      </c>
      <c r="T433" s="16">
        <v>29.228266666666666</v>
      </c>
    </row>
    <row r="434" spans="17:20" x14ac:dyDescent="0.25">
      <c r="Q434" s="16" t="s">
        <v>492</v>
      </c>
      <c r="R434" s="16">
        <v>19.029599999999999</v>
      </c>
      <c r="S434" s="16">
        <v>34.622</v>
      </c>
      <c r="T434" s="16">
        <v>37.600599999999993</v>
      </c>
    </row>
    <row r="435" spans="17:20" x14ac:dyDescent="0.25">
      <c r="Q435" s="16" t="s">
        <v>493</v>
      </c>
      <c r="R435" s="16">
        <v>24.965566666666671</v>
      </c>
      <c r="S435" s="16">
        <v>40.274833333333341</v>
      </c>
      <c r="T435" s="16">
        <v>41.725500000000004</v>
      </c>
    </row>
    <row r="436" spans="17:20" x14ac:dyDescent="0.25">
      <c r="Q436" s="16" t="s">
        <v>494</v>
      </c>
      <c r="R436" s="16">
        <v>27.497233333333337</v>
      </c>
      <c r="S436" s="16">
        <v>37.706799999999994</v>
      </c>
      <c r="T436" s="16">
        <v>34.580833333333338</v>
      </c>
    </row>
    <row r="437" spans="17:20" x14ac:dyDescent="0.25">
      <c r="Q437" s="16" t="s">
        <v>495</v>
      </c>
      <c r="R437" s="16">
        <v>31.523900000000008</v>
      </c>
      <c r="S437" s="16">
        <v>40.03123333333334</v>
      </c>
      <c r="T437" s="16">
        <v>34.955833333333338</v>
      </c>
    </row>
  </sheetData>
  <mergeCells count="1">
    <mergeCell ref="A22:M23"/>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F6319-DC84-4F15-AD48-48C619E4073A}">
  <sheetPr>
    <pageSetUpPr autoPageBreaks="0"/>
  </sheetPr>
  <dimension ref="A1:S31"/>
  <sheetViews>
    <sheetView showGridLines="0" zoomScale="70" zoomScaleNormal="70" workbookViewId="0"/>
  </sheetViews>
  <sheetFormatPr defaultColWidth="9.140625" defaultRowHeight="15" x14ac:dyDescent="0.25"/>
  <cols>
    <col min="1" max="1" width="12.7109375" style="22" customWidth="1"/>
    <col min="2" max="4" width="18.7109375" style="22" customWidth="1"/>
    <col min="5" max="5" width="19.42578125" style="22" customWidth="1"/>
    <col min="6" max="6" width="24.5703125" style="22" customWidth="1"/>
    <col min="7" max="7" width="18.7109375" style="22" customWidth="1"/>
    <col min="8" max="8" width="2.7109375" style="22" customWidth="1"/>
    <col min="9" max="16384" width="9.140625" style="22"/>
  </cols>
  <sheetData>
    <row r="1" spans="1:19" ht="24.95" customHeight="1" x14ac:dyDescent="0.4">
      <c r="A1" s="19" t="s">
        <v>497</v>
      </c>
      <c r="B1" s="19"/>
      <c r="C1" s="19"/>
      <c r="D1" s="19"/>
      <c r="E1" s="19"/>
      <c r="F1" s="19"/>
      <c r="G1" s="19"/>
    </row>
    <row r="2" spans="1:19" ht="20.100000000000001" customHeight="1" x14ac:dyDescent="0.4">
      <c r="A2" s="19"/>
      <c r="B2" s="19"/>
      <c r="C2" s="19"/>
      <c r="D2" s="19"/>
      <c r="E2" s="19"/>
      <c r="F2" s="19"/>
      <c r="G2" s="19"/>
      <c r="J2" s="1" t="str">
        <f>HYPERLINK("#'Contents'!A1","&lt;&lt;Back")</f>
        <v>&lt;&lt;Back</v>
      </c>
      <c r="M2" s="15" t="s">
        <v>498</v>
      </c>
      <c r="N2" s="15" t="s">
        <v>499</v>
      </c>
      <c r="O2" s="15" t="s">
        <v>500</v>
      </c>
      <c r="P2" s="15" t="s">
        <v>501</v>
      </c>
      <c r="Q2" s="15" t="s">
        <v>502</v>
      </c>
      <c r="R2" s="15" t="s">
        <v>503</v>
      </c>
      <c r="S2" s="15" t="s">
        <v>504</v>
      </c>
    </row>
    <row r="3" spans="1:19" x14ac:dyDescent="0.25">
      <c r="M3" t="s">
        <v>505</v>
      </c>
      <c r="N3">
        <v>0.46</v>
      </c>
      <c r="O3">
        <v>0</v>
      </c>
      <c r="P3">
        <v>-0.03</v>
      </c>
      <c r="Q3">
        <v>0.08</v>
      </c>
      <c r="R3">
        <v>-0.1</v>
      </c>
      <c r="S3">
        <f t="shared" ref="S3:S19" si="0">SUM(N3:R3)</f>
        <v>0.41000000000000003</v>
      </c>
    </row>
    <row r="4" spans="1:19" x14ac:dyDescent="0.25">
      <c r="M4" t="s">
        <v>506</v>
      </c>
      <c r="N4">
        <v>0.31</v>
      </c>
      <c r="O4">
        <v>0.01</v>
      </c>
      <c r="P4">
        <v>0</v>
      </c>
      <c r="Q4">
        <v>-7.0000000000000007E-2</v>
      </c>
      <c r="R4">
        <v>0.08</v>
      </c>
      <c r="S4">
        <f t="shared" si="0"/>
        <v>0.33</v>
      </c>
    </row>
    <row r="5" spans="1:19" x14ac:dyDescent="0.25">
      <c r="M5" t="s">
        <v>508</v>
      </c>
      <c r="N5">
        <v>0.21</v>
      </c>
      <c r="O5">
        <v>0.01</v>
      </c>
      <c r="P5">
        <v>0</v>
      </c>
      <c r="Q5">
        <v>7.0000000000000007E-2</v>
      </c>
      <c r="R5">
        <v>0.02</v>
      </c>
      <c r="S5">
        <f t="shared" si="0"/>
        <v>0.31000000000000005</v>
      </c>
    </row>
    <row r="6" spans="1:19" x14ac:dyDescent="0.25">
      <c r="H6"/>
      <c r="M6" t="s">
        <v>509</v>
      </c>
      <c r="N6">
        <v>0.3</v>
      </c>
      <c r="O6">
        <v>0</v>
      </c>
      <c r="P6">
        <v>-0.03</v>
      </c>
      <c r="Q6">
        <v>-0.14000000000000001</v>
      </c>
      <c r="R6">
        <v>0.18</v>
      </c>
      <c r="S6">
        <f t="shared" si="0"/>
        <v>0.31</v>
      </c>
    </row>
    <row r="7" spans="1:19" x14ac:dyDescent="0.25">
      <c r="H7"/>
      <c r="M7" t="s">
        <v>510</v>
      </c>
      <c r="N7">
        <v>0.05</v>
      </c>
      <c r="O7">
        <v>0.05</v>
      </c>
      <c r="P7">
        <v>0.19</v>
      </c>
      <c r="Q7">
        <v>-0.12</v>
      </c>
      <c r="R7">
        <v>0.04</v>
      </c>
      <c r="S7">
        <f t="shared" si="0"/>
        <v>0.21000000000000005</v>
      </c>
    </row>
    <row r="8" spans="1:19" x14ac:dyDescent="0.25">
      <c r="H8"/>
      <c r="M8" t="s">
        <v>511</v>
      </c>
      <c r="N8">
        <v>0.09</v>
      </c>
      <c r="O8">
        <v>0.02</v>
      </c>
      <c r="P8">
        <v>0.08</v>
      </c>
      <c r="Q8">
        <v>0.01</v>
      </c>
      <c r="R8">
        <v>-0.04</v>
      </c>
      <c r="S8">
        <f t="shared" si="0"/>
        <v>0.16</v>
      </c>
    </row>
    <row r="9" spans="1:19" x14ac:dyDescent="0.25">
      <c r="H9"/>
      <c r="M9" t="s">
        <v>513</v>
      </c>
      <c r="N9">
        <v>0.14000000000000001</v>
      </c>
      <c r="O9">
        <v>0.03</v>
      </c>
      <c r="P9">
        <v>0.13</v>
      </c>
      <c r="Q9">
        <v>-0.02</v>
      </c>
      <c r="R9">
        <v>-0.01</v>
      </c>
      <c r="S9">
        <f t="shared" si="0"/>
        <v>0.27</v>
      </c>
    </row>
    <row r="10" spans="1:19" x14ac:dyDescent="0.25">
      <c r="H10"/>
      <c r="M10" t="s">
        <v>514</v>
      </c>
      <c r="N10">
        <v>0.22</v>
      </c>
      <c r="O10">
        <v>0.05</v>
      </c>
      <c r="P10">
        <v>0.1</v>
      </c>
      <c r="Q10">
        <v>0.13</v>
      </c>
      <c r="R10">
        <v>-0.05</v>
      </c>
      <c r="S10">
        <f t="shared" si="0"/>
        <v>0.45</v>
      </c>
    </row>
    <row r="11" spans="1:19" x14ac:dyDescent="0.25">
      <c r="H11"/>
      <c r="M11" t="s">
        <v>515</v>
      </c>
      <c r="N11">
        <v>0.24</v>
      </c>
      <c r="O11">
        <v>0.03</v>
      </c>
      <c r="P11">
        <v>-0.05</v>
      </c>
      <c r="Q11">
        <v>0.14000000000000001</v>
      </c>
      <c r="R11">
        <v>-0.1</v>
      </c>
      <c r="S11">
        <f t="shared" si="0"/>
        <v>0.26</v>
      </c>
    </row>
    <row r="12" spans="1:19" x14ac:dyDescent="0.25">
      <c r="H12"/>
      <c r="M12" t="s">
        <v>516</v>
      </c>
      <c r="N12">
        <v>0.09</v>
      </c>
      <c r="O12">
        <v>0.05</v>
      </c>
      <c r="P12">
        <v>-0.01</v>
      </c>
      <c r="Q12">
        <v>0.14000000000000001</v>
      </c>
      <c r="R12">
        <v>-0.09</v>
      </c>
      <c r="S12">
        <f t="shared" si="0"/>
        <v>0.18000000000000002</v>
      </c>
    </row>
    <row r="13" spans="1:19" x14ac:dyDescent="0.25">
      <c r="H13"/>
      <c r="M13" t="s">
        <v>518</v>
      </c>
      <c r="N13">
        <v>0.06</v>
      </c>
      <c r="O13">
        <v>0.04</v>
      </c>
      <c r="P13">
        <v>-0.01</v>
      </c>
      <c r="Q13">
        <v>0.17</v>
      </c>
      <c r="R13">
        <v>-0.14000000000000001</v>
      </c>
      <c r="S13">
        <f t="shared" si="0"/>
        <v>0.12</v>
      </c>
    </row>
    <row r="14" spans="1:19" x14ac:dyDescent="0.25">
      <c r="H14"/>
      <c r="M14" t="s">
        <v>519</v>
      </c>
      <c r="N14">
        <v>7.0000000000000007E-2</v>
      </c>
      <c r="O14">
        <v>0.04</v>
      </c>
      <c r="P14">
        <v>0.02</v>
      </c>
      <c r="Q14">
        <v>-0.03</v>
      </c>
      <c r="R14">
        <v>0.06</v>
      </c>
      <c r="S14">
        <f t="shared" si="0"/>
        <v>0.16</v>
      </c>
    </row>
    <row r="15" spans="1:19" x14ac:dyDescent="0.25">
      <c r="H15"/>
      <c r="M15" t="s">
        <v>520</v>
      </c>
      <c r="N15">
        <v>0.42</v>
      </c>
      <c r="O15">
        <v>0.01</v>
      </c>
      <c r="P15">
        <v>7.0000000000000007E-2</v>
      </c>
      <c r="Q15">
        <v>0.49</v>
      </c>
      <c r="R15">
        <v>-0.49</v>
      </c>
      <c r="S15">
        <f t="shared" si="0"/>
        <v>0.5</v>
      </c>
    </row>
    <row r="16" spans="1:19" x14ac:dyDescent="0.25">
      <c r="H16"/>
      <c r="M16" t="s">
        <v>521</v>
      </c>
      <c r="N16">
        <v>0.59</v>
      </c>
      <c r="O16">
        <v>0.05</v>
      </c>
      <c r="P16">
        <v>0</v>
      </c>
      <c r="Q16">
        <v>0.38</v>
      </c>
      <c r="R16">
        <v>-0.01</v>
      </c>
      <c r="S16">
        <f t="shared" si="0"/>
        <v>1.01</v>
      </c>
    </row>
    <row r="17" spans="1:19" x14ac:dyDescent="0.25">
      <c r="H17"/>
      <c r="M17" t="s">
        <v>523</v>
      </c>
      <c r="N17">
        <v>0.09</v>
      </c>
      <c r="O17">
        <v>0.01</v>
      </c>
      <c r="P17">
        <v>-0.01</v>
      </c>
      <c r="Q17">
        <v>0.34</v>
      </c>
      <c r="R17">
        <v>-0.01</v>
      </c>
      <c r="S17">
        <f t="shared" si="0"/>
        <v>0.42000000000000004</v>
      </c>
    </row>
    <row r="18" spans="1:19" x14ac:dyDescent="0.25">
      <c r="H18"/>
      <c r="M18" t="s">
        <v>524</v>
      </c>
      <c r="N18">
        <v>0.12</v>
      </c>
      <c r="O18">
        <v>0.03</v>
      </c>
      <c r="P18">
        <v>0.03</v>
      </c>
      <c r="Q18">
        <v>0.56999999999999995</v>
      </c>
      <c r="R18">
        <v>-0.61</v>
      </c>
      <c r="S18">
        <f t="shared" si="0"/>
        <v>0.14000000000000001</v>
      </c>
    </row>
    <row r="19" spans="1:19" x14ac:dyDescent="0.25">
      <c r="H19"/>
      <c r="M19" t="s">
        <v>525</v>
      </c>
      <c r="N19">
        <v>0.53</v>
      </c>
      <c r="O19">
        <v>0.03</v>
      </c>
      <c r="P19">
        <v>0.03</v>
      </c>
      <c r="Q19">
        <v>0.59</v>
      </c>
      <c r="R19">
        <v>-0.45</v>
      </c>
      <c r="S19">
        <f t="shared" si="0"/>
        <v>0.7300000000000002</v>
      </c>
    </row>
    <row r="20" spans="1:19" x14ac:dyDescent="0.25">
      <c r="H20"/>
    </row>
    <row r="21" spans="1:19" x14ac:dyDescent="0.25">
      <c r="H21"/>
    </row>
    <row r="27" spans="1:19" ht="15" customHeight="1" x14ac:dyDescent="0.25"/>
    <row r="29" spans="1:19" ht="15" customHeight="1" x14ac:dyDescent="0.25">
      <c r="A29" s="300" t="s">
        <v>527</v>
      </c>
      <c r="B29" s="300"/>
      <c r="C29" s="300"/>
      <c r="D29" s="300"/>
      <c r="E29" s="300"/>
      <c r="F29" s="300"/>
      <c r="G29" s="300"/>
    </row>
    <row r="30" spans="1:19" x14ac:dyDescent="0.25">
      <c r="A30" s="300"/>
      <c r="B30" s="300"/>
      <c r="C30" s="300"/>
      <c r="D30" s="300"/>
      <c r="E30" s="300"/>
      <c r="F30" s="300"/>
      <c r="G30" s="300"/>
    </row>
    <row r="31" spans="1:19" x14ac:dyDescent="0.25">
      <c r="A31" t="s">
        <v>528</v>
      </c>
      <c r="B31" s="21"/>
      <c r="C31" s="21"/>
      <c r="D31" s="21"/>
      <c r="E31" s="21"/>
      <c r="F31" s="21"/>
      <c r="G31" s="21"/>
    </row>
  </sheetData>
  <mergeCells count="1">
    <mergeCell ref="A29:G30"/>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78A60-38E0-43CE-8A9C-D0E078CC1E42}">
  <dimension ref="A1:FJ23"/>
  <sheetViews>
    <sheetView showGridLines="0" zoomScale="70" zoomScaleNormal="70" workbookViewId="0"/>
  </sheetViews>
  <sheetFormatPr defaultColWidth="8.7109375" defaultRowHeight="15" x14ac:dyDescent="0.25"/>
  <cols>
    <col min="1" max="1" width="5.85546875" style="23" customWidth="1"/>
    <col min="2" max="2" width="38.5703125" style="23" bestFit="1" customWidth="1"/>
    <col min="3" max="16384" width="8.7109375" style="23"/>
  </cols>
  <sheetData>
    <row r="1" spans="1:166" ht="24.95" customHeight="1" x14ac:dyDescent="0.4">
      <c r="A1" s="19" t="s">
        <v>529</v>
      </c>
      <c r="B1" s="25"/>
      <c r="C1" s="25"/>
      <c r="D1" s="25"/>
      <c r="E1" s="25"/>
      <c r="F1" s="25"/>
      <c r="G1" s="25"/>
      <c r="H1" s="25"/>
      <c r="I1" s="25"/>
      <c r="J1" s="25"/>
      <c r="K1" s="25"/>
      <c r="L1" s="25"/>
      <c r="M1" s="25"/>
      <c r="N1" s="25"/>
    </row>
    <row r="2" spans="1:166" ht="18.75" x14ac:dyDescent="0.3">
      <c r="A2" s="7" t="s">
        <v>530</v>
      </c>
      <c r="B2" s="24"/>
      <c r="C2" s="24"/>
      <c r="D2" s="24"/>
      <c r="E2" s="24"/>
      <c r="F2" s="24"/>
      <c r="G2" s="24"/>
      <c r="H2" s="24"/>
      <c r="I2" s="24"/>
      <c r="J2" s="24"/>
      <c r="K2" s="24"/>
      <c r="L2" s="24"/>
      <c r="M2" s="24"/>
      <c r="N2" s="1" t="str">
        <f>HYPERLINK("#'Contents'!A1","&lt;&lt;Back")</f>
        <v>&lt;&lt;Back</v>
      </c>
      <c r="Q2" s="23" t="s">
        <v>532</v>
      </c>
      <c r="R2" s="23" t="s">
        <v>533</v>
      </c>
      <c r="S2" s="23" t="s">
        <v>534</v>
      </c>
      <c r="T2" s="23" t="s">
        <v>535</v>
      </c>
      <c r="U2" s="23" t="s">
        <v>536</v>
      </c>
      <c r="V2" s="23" t="s">
        <v>537</v>
      </c>
      <c r="W2" s="23" t="s">
        <v>538</v>
      </c>
      <c r="X2" s="23" t="s">
        <v>539</v>
      </c>
      <c r="Y2" s="23" t="s">
        <v>540</v>
      </c>
      <c r="Z2" s="23" t="s">
        <v>541</v>
      </c>
      <c r="AA2" s="23" t="s">
        <v>542</v>
      </c>
      <c r="AB2" s="23" t="s">
        <v>543</v>
      </c>
      <c r="AC2" s="23" t="s">
        <v>544</v>
      </c>
      <c r="AD2" s="23" t="s">
        <v>545</v>
      </c>
      <c r="AE2" s="23" t="s">
        <v>546</v>
      </c>
      <c r="AF2" s="23" t="s">
        <v>547</v>
      </c>
      <c r="AG2" s="23" t="s">
        <v>548</v>
      </c>
      <c r="AH2" s="23" t="s">
        <v>549</v>
      </c>
      <c r="AI2" s="23" t="s">
        <v>550</v>
      </c>
      <c r="AJ2" s="23" t="s">
        <v>551</v>
      </c>
      <c r="AK2" s="23" t="s">
        <v>552</v>
      </c>
      <c r="AL2" s="23" t="s">
        <v>553</v>
      </c>
      <c r="AM2" s="23" t="s">
        <v>554</v>
      </c>
      <c r="AN2" s="23" t="s">
        <v>555</v>
      </c>
      <c r="AO2" s="23" t="s">
        <v>556</v>
      </c>
      <c r="AP2" s="23" t="s">
        <v>557</v>
      </c>
      <c r="AQ2" s="23" t="s">
        <v>558</v>
      </c>
      <c r="AR2" s="23" t="s">
        <v>559</v>
      </c>
      <c r="AS2" s="23" t="s">
        <v>560</v>
      </c>
      <c r="AT2" s="23" t="s">
        <v>561</v>
      </c>
      <c r="AU2" s="23" t="s">
        <v>562</v>
      </c>
      <c r="AV2" s="23" t="s">
        <v>563</v>
      </c>
      <c r="AW2" s="23" t="s">
        <v>564</v>
      </c>
      <c r="AX2" s="23" t="s">
        <v>565</v>
      </c>
      <c r="AY2" s="23" t="s">
        <v>566</v>
      </c>
      <c r="AZ2" s="23" t="s">
        <v>567</v>
      </c>
      <c r="BA2" s="23" t="s">
        <v>568</v>
      </c>
      <c r="BB2" s="23" t="s">
        <v>569</v>
      </c>
      <c r="BC2" s="23" t="s">
        <v>570</v>
      </c>
      <c r="BD2" s="23" t="s">
        <v>571</v>
      </c>
      <c r="BE2" s="23" t="s">
        <v>572</v>
      </c>
      <c r="BF2" s="23" t="s">
        <v>573</v>
      </c>
      <c r="BG2" s="23" t="s">
        <v>574</v>
      </c>
      <c r="BH2" s="23" t="s">
        <v>575</v>
      </c>
      <c r="BI2" s="23" t="s">
        <v>576</v>
      </c>
      <c r="BJ2" s="23" t="s">
        <v>577</v>
      </c>
      <c r="BK2" s="23" t="s">
        <v>578</v>
      </c>
      <c r="BL2" s="23" t="s">
        <v>579</v>
      </c>
      <c r="BM2" s="23" t="s">
        <v>580</v>
      </c>
      <c r="BN2" s="23" t="s">
        <v>581</v>
      </c>
      <c r="BO2" s="23" t="s">
        <v>582</v>
      </c>
      <c r="BP2" s="23" t="s">
        <v>583</v>
      </c>
      <c r="BQ2" s="23" t="s">
        <v>584</v>
      </c>
      <c r="BR2" s="23" t="s">
        <v>585</v>
      </c>
      <c r="BS2" s="23" t="s">
        <v>586</v>
      </c>
      <c r="BT2" s="23" t="s">
        <v>587</v>
      </c>
      <c r="BU2" s="23" t="s">
        <v>588</v>
      </c>
      <c r="BV2" s="23" t="s">
        <v>589</v>
      </c>
      <c r="BW2" s="23" t="s">
        <v>590</v>
      </c>
      <c r="BX2" s="23" t="s">
        <v>591</v>
      </c>
      <c r="BY2" s="23" t="s">
        <v>592</v>
      </c>
      <c r="BZ2" s="23" t="s">
        <v>593</v>
      </c>
      <c r="CA2" s="23" t="s">
        <v>594</v>
      </c>
      <c r="CB2" s="23" t="s">
        <v>595</v>
      </c>
      <c r="CC2" s="23" t="s">
        <v>596</v>
      </c>
      <c r="CD2" s="23" t="s">
        <v>597</v>
      </c>
      <c r="CE2" s="23" t="s">
        <v>598</v>
      </c>
      <c r="CF2" s="23" t="s">
        <v>599</v>
      </c>
      <c r="CG2" s="23" t="s">
        <v>600</v>
      </c>
      <c r="CH2" s="23" t="s">
        <v>601</v>
      </c>
      <c r="CI2" s="23" t="s">
        <v>602</v>
      </c>
      <c r="CJ2" s="23" t="s">
        <v>603</v>
      </c>
      <c r="CK2" s="23" t="s">
        <v>604</v>
      </c>
      <c r="CL2" s="23" t="s">
        <v>605</v>
      </c>
      <c r="CM2" s="23" t="s">
        <v>606</v>
      </c>
      <c r="CN2" s="23" t="s">
        <v>607</v>
      </c>
      <c r="CO2" s="23" t="s">
        <v>608</v>
      </c>
      <c r="CP2" s="23" t="s">
        <v>609</v>
      </c>
      <c r="CQ2" s="23" t="s">
        <v>610</v>
      </c>
      <c r="CR2" s="23" t="s">
        <v>611</v>
      </c>
      <c r="CS2" s="23" t="s">
        <v>612</v>
      </c>
      <c r="CT2" s="23" t="s">
        <v>613</v>
      </c>
      <c r="CU2" s="23" t="s">
        <v>614</v>
      </c>
      <c r="CV2" s="23" t="s">
        <v>615</v>
      </c>
      <c r="CW2" s="23" t="s">
        <v>616</v>
      </c>
      <c r="CX2" s="23" t="s">
        <v>617</v>
      </c>
      <c r="CY2" s="23" t="s">
        <v>618</v>
      </c>
      <c r="CZ2" s="23" t="s">
        <v>619</v>
      </c>
      <c r="DA2" s="23" t="s">
        <v>620</v>
      </c>
      <c r="DB2" s="23" t="s">
        <v>621</v>
      </c>
      <c r="DC2" s="23" t="s">
        <v>622</v>
      </c>
      <c r="DD2" s="23" t="s">
        <v>623</v>
      </c>
      <c r="DE2" s="23" t="s">
        <v>624</v>
      </c>
      <c r="DF2" s="23" t="s">
        <v>625</v>
      </c>
      <c r="DG2" s="23" t="s">
        <v>626</v>
      </c>
      <c r="DH2" s="23" t="s">
        <v>627</v>
      </c>
      <c r="DI2" s="23" t="s">
        <v>628</v>
      </c>
      <c r="DJ2" s="23" t="s">
        <v>629</v>
      </c>
      <c r="DK2" s="23" t="s">
        <v>630</v>
      </c>
      <c r="DL2" s="23" t="s">
        <v>631</v>
      </c>
      <c r="DM2" s="23" t="s">
        <v>632</v>
      </c>
      <c r="DN2" s="23" t="s">
        <v>633</v>
      </c>
      <c r="DO2" s="23" t="s">
        <v>634</v>
      </c>
      <c r="DP2" s="23" t="s">
        <v>635</v>
      </c>
      <c r="DQ2" s="23" t="s">
        <v>636</v>
      </c>
      <c r="DR2" s="23" t="s">
        <v>637</v>
      </c>
      <c r="DS2" s="23" t="s">
        <v>638</v>
      </c>
      <c r="DT2" s="23" t="s">
        <v>639</v>
      </c>
      <c r="DU2" s="23" t="s">
        <v>640</v>
      </c>
      <c r="DV2" s="23" t="s">
        <v>641</v>
      </c>
      <c r="DW2" s="23" t="s">
        <v>642</v>
      </c>
      <c r="DX2" s="23" t="s">
        <v>643</v>
      </c>
      <c r="DY2" s="23" t="s">
        <v>644</v>
      </c>
      <c r="DZ2" s="23" t="s">
        <v>645</v>
      </c>
      <c r="EA2" s="23" t="s">
        <v>646</v>
      </c>
      <c r="EB2" s="23" t="s">
        <v>647</v>
      </c>
      <c r="EC2" s="23" t="s">
        <v>648</v>
      </c>
      <c r="ED2" s="23" t="s">
        <v>649</v>
      </c>
      <c r="EE2" s="23" t="s">
        <v>650</v>
      </c>
      <c r="EF2" s="23" t="s">
        <v>651</v>
      </c>
      <c r="EG2" s="23" t="s">
        <v>652</v>
      </c>
      <c r="EH2" s="23" t="s">
        <v>653</v>
      </c>
      <c r="EI2" s="23" t="s">
        <v>654</v>
      </c>
      <c r="EJ2" s="23" t="s">
        <v>655</v>
      </c>
      <c r="EK2" s="23" t="s">
        <v>656</v>
      </c>
      <c r="EL2" s="23" t="s">
        <v>657</v>
      </c>
      <c r="EM2" s="23" t="s">
        <v>658</v>
      </c>
      <c r="EN2" s="23" t="s">
        <v>659</v>
      </c>
      <c r="EO2" s="23" t="s">
        <v>660</v>
      </c>
      <c r="EP2" s="23" t="s">
        <v>661</v>
      </c>
      <c r="EQ2" s="23" t="s">
        <v>662</v>
      </c>
      <c r="ER2" s="23" t="s">
        <v>663</v>
      </c>
      <c r="ES2" s="23" t="s">
        <v>664</v>
      </c>
      <c r="ET2" s="23" t="s">
        <v>665</v>
      </c>
      <c r="EU2" s="23" t="s">
        <v>22</v>
      </c>
      <c r="EV2" s="23" t="s">
        <v>23</v>
      </c>
      <c r="EW2" s="23" t="s">
        <v>24</v>
      </c>
      <c r="EX2" s="23" t="s">
        <v>25</v>
      </c>
      <c r="EY2" s="23" t="s">
        <v>26</v>
      </c>
      <c r="EZ2" s="23" t="s">
        <v>27</v>
      </c>
      <c r="FA2" s="23" t="s">
        <v>28</v>
      </c>
      <c r="FB2" s="23" t="s">
        <v>29</v>
      </c>
      <c r="FC2" s="23" t="s">
        <v>30</v>
      </c>
      <c r="FD2" s="23" t="s">
        <v>31</v>
      </c>
      <c r="FE2" s="23" t="s">
        <v>32</v>
      </c>
      <c r="FF2" s="23" t="s">
        <v>33</v>
      </c>
      <c r="FG2" s="23" t="s">
        <v>34</v>
      </c>
      <c r="FH2" s="23" t="s">
        <v>35</v>
      </c>
      <c r="FI2" s="23" t="s">
        <v>36</v>
      </c>
      <c r="FJ2" s="23" t="s">
        <v>666</v>
      </c>
    </row>
    <row r="3" spans="1:166" x14ac:dyDescent="0.25">
      <c r="B3" s="24"/>
      <c r="C3" s="24"/>
      <c r="D3" s="24"/>
      <c r="E3" s="24"/>
      <c r="F3" s="24"/>
      <c r="G3" s="24"/>
      <c r="H3" s="24"/>
      <c r="I3" s="24"/>
      <c r="J3" s="24"/>
      <c r="K3" s="24"/>
      <c r="L3" s="24"/>
      <c r="M3" s="24"/>
      <c r="N3" s="24"/>
      <c r="P3" s="23" t="s">
        <v>667</v>
      </c>
      <c r="Q3" s="23">
        <v>10.64686</v>
      </c>
      <c r="R3" s="23">
        <v>11.03847</v>
      </c>
      <c r="S3" s="23">
        <v>11.77941</v>
      </c>
      <c r="T3" s="23">
        <v>11.333589999999999</v>
      </c>
      <c r="U3" s="23">
        <v>12.625959999999999</v>
      </c>
      <c r="V3" s="23">
        <v>12.61783</v>
      </c>
      <c r="W3" s="23">
        <v>11.500719999999999</v>
      </c>
      <c r="X3" s="23">
        <v>11.13828</v>
      </c>
      <c r="Y3" s="23">
        <v>10.816990000000001</v>
      </c>
      <c r="Z3" s="23">
        <v>10.516080000000001</v>
      </c>
      <c r="AA3" s="23">
        <v>9.1863130000000002</v>
      </c>
      <c r="AB3" s="23">
        <v>9.5916929999999994</v>
      </c>
      <c r="AC3" s="23">
        <v>9.7911619999999999</v>
      </c>
      <c r="AD3" s="23">
        <v>9.2362669999999998</v>
      </c>
      <c r="AE3" s="23">
        <v>9.159618</v>
      </c>
      <c r="AF3" s="23">
        <v>9.7238679999999995</v>
      </c>
      <c r="AG3" s="23">
        <v>9.534205</v>
      </c>
      <c r="AH3" s="23">
        <v>9.4180869999999999</v>
      </c>
      <c r="AI3" s="23">
        <v>9.3830770000000001</v>
      </c>
      <c r="AJ3" s="23">
        <v>9.5168210000000002</v>
      </c>
      <c r="AK3" s="23">
        <v>9.2584599999999995</v>
      </c>
      <c r="AL3" s="23">
        <v>9.2693670000000008</v>
      </c>
      <c r="AM3" s="23">
        <v>9.1013730000000006</v>
      </c>
      <c r="AN3" s="23">
        <v>9.0165760000000006</v>
      </c>
      <c r="AO3" s="23">
        <v>8.3418890000000001</v>
      </c>
      <c r="AP3" s="23">
        <v>8.1717049999999993</v>
      </c>
      <c r="AQ3" s="23">
        <v>8.1317830000000004</v>
      </c>
      <c r="AR3" s="23">
        <v>8.1813669999999998</v>
      </c>
      <c r="AS3" s="23">
        <v>8.1977620000000009</v>
      </c>
      <c r="AT3" s="23">
        <v>8.1994790000000002</v>
      </c>
      <c r="AU3" s="23">
        <v>8.0701599999999996</v>
      </c>
      <c r="AV3" s="23">
        <v>8.1096599999999999</v>
      </c>
      <c r="AW3" s="23">
        <v>7.9684840000000001</v>
      </c>
      <c r="AX3" s="23">
        <v>7.7972429999999999</v>
      </c>
      <c r="AY3" s="23">
        <v>7.0190919999999997</v>
      </c>
      <c r="AZ3" s="23">
        <v>6.9021319999999999</v>
      </c>
      <c r="BA3" s="23">
        <v>6.5217460000000003</v>
      </c>
      <c r="BB3" s="23">
        <v>6.426736</v>
      </c>
      <c r="BC3" s="23">
        <v>4.9245010000000002</v>
      </c>
      <c r="BD3" s="23">
        <v>5.4808830000000004</v>
      </c>
      <c r="BE3" s="23">
        <v>5.6968690000000004</v>
      </c>
      <c r="BF3" s="23">
        <v>5.3954579999999996</v>
      </c>
      <c r="BG3" s="23">
        <v>4.9605509999999997</v>
      </c>
      <c r="BH3" s="23">
        <v>4.9787679999999996</v>
      </c>
      <c r="BI3" s="23">
        <v>4.818098</v>
      </c>
      <c r="BJ3" s="23">
        <v>5.4986579999999998</v>
      </c>
      <c r="BK3" s="23">
        <v>5.6064280000000002</v>
      </c>
      <c r="BL3" s="23">
        <v>5.9930180000000002</v>
      </c>
      <c r="BM3" s="23">
        <v>5.9308969999999999</v>
      </c>
      <c r="BN3" s="23">
        <v>5.7947090000000001</v>
      </c>
      <c r="BO3" s="23">
        <v>5.8027709999999999</v>
      </c>
      <c r="BP3" s="23">
        <v>6.2531420000000004</v>
      </c>
      <c r="BQ3" s="23">
        <v>5.5074969999999999</v>
      </c>
      <c r="BR3" s="23">
        <v>5.1207690000000001</v>
      </c>
      <c r="BS3" s="23">
        <v>5.2244960000000003</v>
      </c>
      <c r="BT3" s="23">
        <v>5.064603</v>
      </c>
      <c r="BU3" s="23">
        <v>4.8587769999999999</v>
      </c>
      <c r="BV3" s="23">
        <v>4.7853389999999996</v>
      </c>
      <c r="BW3" s="23">
        <v>4.9987769999999996</v>
      </c>
      <c r="BX3" s="23">
        <v>5.4674180000000003</v>
      </c>
      <c r="BY3" s="23">
        <v>6.033175</v>
      </c>
      <c r="BZ3" s="23">
        <v>6.3050610000000002</v>
      </c>
      <c r="CA3" s="23">
        <v>6.979209</v>
      </c>
      <c r="CB3" s="23">
        <v>7.3749640000000003</v>
      </c>
      <c r="CC3" s="23">
        <v>7.9432919999999996</v>
      </c>
      <c r="CD3" s="23">
        <v>7.8129780000000002</v>
      </c>
      <c r="CE3" s="23">
        <v>7.8542630000000004</v>
      </c>
      <c r="CF3" s="23">
        <v>7.8529280000000004</v>
      </c>
      <c r="CG3" s="23">
        <v>8.2173510000000007</v>
      </c>
      <c r="CH3" s="23">
        <v>7.9273999999999996</v>
      </c>
      <c r="CI3" s="23">
        <v>7.9520949999999999</v>
      </c>
      <c r="CJ3" s="23">
        <v>8.4378899999999994</v>
      </c>
      <c r="CK3" s="23">
        <v>8.9585419999999996</v>
      </c>
      <c r="CL3" s="23">
        <v>9.5932460000000006</v>
      </c>
      <c r="CM3" s="23">
        <v>10.40981</v>
      </c>
      <c r="CN3" s="23">
        <v>11.29566</v>
      </c>
      <c r="CO3" s="23">
        <v>10.85493</v>
      </c>
      <c r="CP3" s="23">
        <v>11.337540000000001</v>
      </c>
      <c r="CQ3" s="23">
        <v>12.094849999999999</v>
      </c>
      <c r="CR3" s="23">
        <v>11.05766</v>
      </c>
      <c r="CS3" s="23">
        <v>10.12637</v>
      </c>
      <c r="CT3" s="23">
        <v>10.06892</v>
      </c>
      <c r="CU3" s="23">
        <v>9.4275059999999993</v>
      </c>
      <c r="CV3" s="23">
        <v>9.1443449999999995</v>
      </c>
      <c r="CW3" s="23">
        <v>9.1042470000000009</v>
      </c>
      <c r="CX3" s="23">
        <v>9.4949460000000006</v>
      </c>
      <c r="CY3" s="23">
        <v>10.357659999999999</v>
      </c>
      <c r="CZ3" s="23">
        <v>10.383800000000001</v>
      </c>
      <c r="DA3" s="23">
        <v>10.21044</v>
      </c>
      <c r="DB3" s="23">
        <v>10.21598</v>
      </c>
      <c r="DC3" s="23">
        <v>9.9487190000000005</v>
      </c>
      <c r="DD3" s="23">
        <v>9.1567519999999991</v>
      </c>
      <c r="DE3" s="23">
        <v>9.2878849999999993</v>
      </c>
      <c r="DF3" s="23">
        <v>9.2608599999999992</v>
      </c>
      <c r="DG3" s="23">
        <v>9.1587859999999992</v>
      </c>
      <c r="DH3" s="23">
        <v>8.8159620000000007</v>
      </c>
      <c r="DI3" s="23">
        <v>8.6806850000000004</v>
      </c>
      <c r="DJ3" s="23">
        <v>8.4782449999999994</v>
      </c>
      <c r="DK3" s="23">
        <v>8.1839659999999999</v>
      </c>
      <c r="DL3" s="23">
        <v>8.5571420000000007</v>
      </c>
      <c r="DM3" s="23">
        <v>8.4081829999999993</v>
      </c>
      <c r="DN3" s="23">
        <v>7.3189529999999996</v>
      </c>
      <c r="DO3" s="23">
        <v>6.8742049999999999</v>
      </c>
      <c r="DP3" s="23">
        <v>6.7651729999999999</v>
      </c>
      <c r="DQ3" s="23">
        <v>6.0102830000000003</v>
      </c>
      <c r="DR3" s="23">
        <v>5.8563669999999997</v>
      </c>
      <c r="DS3" s="23">
        <v>5.5967849999999997</v>
      </c>
      <c r="DT3" s="23">
        <v>6.0765950000000002</v>
      </c>
      <c r="DU3" s="23">
        <v>6.0142129999999998</v>
      </c>
      <c r="DV3" s="23">
        <v>6.2363850000000003</v>
      </c>
      <c r="DW3" s="23">
        <v>5.799614</v>
      </c>
      <c r="DX3" s="23">
        <v>5.2438440000000002</v>
      </c>
      <c r="DY3" s="23">
        <v>5.0677440000000002</v>
      </c>
      <c r="DZ3" s="23">
        <v>5.1525280000000002</v>
      </c>
      <c r="EA3" s="23">
        <v>5.0105560000000002</v>
      </c>
      <c r="EB3" s="23">
        <v>5.337396</v>
      </c>
      <c r="EC3" s="23">
        <v>5.2690939999999999</v>
      </c>
      <c r="ED3" s="23">
        <v>5.0772320000000004</v>
      </c>
      <c r="EE3" s="23">
        <v>4.9112099999999996</v>
      </c>
      <c r="EF3" s="23">
        <v>4.6623229999999998</v>
      </c>
      <c r="EG3" s="23">
        <v>4.2489980000000003</v>
      </c>
      <c r="EH3" s="23">
        <v>3.9512049999999999</v>
      </c>
      <c r="EI3" s="23">
        <v>3.2712859999999999</v>
      </c>
      <c r="EJ3" s="23">
        <v>2.720167</v>
      </c>
      <c r="EK3" s="23">
        <v>2.2501329999999999</v>
      </c>
      <c r="EL3" s="23">
        <v>2.009366</v>
      </c>
      <c r="EM3" s="23">
        <v>2.4589970000000001</v>
      </c>
      <c r="EN3" s="23">
        <v>2.569137</v>
      </c>
      <c r="EO3" s="23">
        <v>2.3249080000000002</v>
      </c>
      <c r="EP3" s="23">
        <v>2.5815839999999999</v>
      </c>
      <c r="EQ3" s="23">
        <v>3.261056</v>
      </c>
      <c r="ER3" s="23">
        <v>4.1169950000000002</v>
      </c>
      <c r="ES3" s="23">
        <v>4.0577139999999998</v>
      </c>
      <c r="ET3" s="23">
        <v>4.7956209999999997</v>
      </c>
      <c r="EU3" s="23">
        <v>4.4677949999999997</v>
      </c>
      <c r="EV3" s="23">
        <v>4.0633340000000002</v>
      </c>
      <c r="EW3" s="23">
        <v>3.9884550000000001</v>
      </c>
      <c r="EX3" s="23">
        <v>3.8713479999999998</v>
      </c>
      <c r="EY3" s="23">
        <v>3.4701930000000001</v>
      </c>
      <c r="EZ3" s="23">
        <v>3.5888819999999999</v>
      </c>
      <c r="FA3" s="23">
        <v>3.2519629999999999</v>
      </c>
      <c r="FB3" s="23">
        <v>3.0870799999999998</v>
      </c>
      <c r="FC3" s="23">
        <v>3.063167</v>
      </c>
      <c r="FD3" s="23">
        <v>2.9659949999999999</v>
      </c>
      <c r="FE3" s="23">
        <v>2.749663</v>
      </c>
      <c r="FF3" s="23">
        <v>2.622004</v>
      </c>
      <c r="FG3" s="23">
        <v>3.1029610000000001</v>
      </c>
      <c r="FH3" s="23">
        <v>3.0477810000000001</v>
      </c>
      <c r="FI3" s="23">
        <v>2.7680739999999999</v>
      </c>
    </row>
    <row r="4" spans="1:166" x14ac:dyDescent="0.25">
      <c r="P4" s="23" t="s">
        <v>668</v>
      </c>
      <c r="Q4" s="23">
        <v>6.7723719999999998</v>
      </c>
      <c r="R4" s="23">
        <v>7.1806570000000001</v>
      </c>
      <c r="S4" s="23">
        <v>7.208977</v>
      </c>
      <c r="T4" s="23">
        <v>7.5150160000000001</v>
      </c>
      <c r="U4" s="23">
        <v>8.3361599999999996</v>
      </c>
      <c r="V4" s="23">
        <v>8.8835840000000008</v>
      </c>
      <c r="W4" s="23">
        <v>8.9586900000000007</v>
      </c>
      <c r="X4" s="23">
        <v>9.3654030000000006</v>
      </c>
      <c r="Y4" s="23">
        <v>9.5879139999999996</v>
      </c>
      <c r="Z4" s="23">
        <v>10.26155</v>
      </c>
      <c r="AA4" s="23">
        <v>9.9845839999999999</v>
      </c>
      <c r="AB4" s="23">
        <v>9.2209719999999997</v>
      </c>
      <c r="AC4" s="23">
        <v>8.9982140000000008</v>
      </c>
      <c r="AD4" s="23">
        <v>8.4618160000000007</v>
      </c>
      <c r="AE4" s="23">
        <v>7.0902229999999999</v>
      </c>
      <c r="AF4" s="23">
        <v>7.0067640000000004</v>
      </c>
      <c r="AG4" s="23">
        <v>6.3352740000000001</v>
      </c>
      <c r="AH4" s="23">
        <v>6.5310670000000002</v>
      </c>
      <c r="AI4" s="23">
        <v>6.3212900000000003</v>
      </c>
      <c r="AJ4" s="23">
        <v>6.3054810000000003</v>
      </c>
      <c r="AK4" s="23">
        <v>6.4042909999999997</v>
      </c>
      <c r="AL4" s="23">
        <v>6.7657949999999998</v>
      </c>
      <c r="AM4" s="23">
        <v>6.9766060000000003</v>
      </c>
      <c r="AN4" s="23">
        <v>6.966831</v>
      </c>
      <c r="AO4" s="23">
        <v>6.9608540000000003</v>
      </c>
      <c r="AP4" s="23">
        <v>7.7258930000000001</v>
      </c>
      <c r="AQ4" s="23">
        <v>7.9506959999999998</v>
      </c>
      <c r="AR4" s="23">
        <v>7.7362929999999999</v>
      </c>
      <c r="AS4" s="23">
        <v>8.1032989999999998</v>
      </c>
      <c r="AT4" s="23">
        <v>8.2305550000000007</v>
      </c>
      <c r="AU4" s="23">
        <v>8.4312419999999992</v>
      </c>
      <c r="AV4" s="23">
        <v>8.6240620000000003</v>
      </c>
      <c r="AW4" s="23">
        <v>8.4378679999999999</v>
      </c>
      <c r="AX4" s="23">
        <v>8.7944410000000008</v>
      </c>
      <c r="AY4" s="23">
        <v>9.3853650000000002</v>
      </c>
      <c r="AZ4" s="23">
        <v>9.406523</v>
      </c>
      <c r="BA4" s="23">
        <v>10.12565</v>
      </c>
      <c r="BB4" s="23">
        <v>10.27778</v>
      </c>
      <c r="BC4" s="23">
        <v>9.8238099999999999</v>
      </c>
      <c r="BD4" s="23">
        <v>8.9395889999999998</v>
      </c>
      <c r="BE4" s="23">
        <v>8.5595040000000004</v>
      </c>
      <c r="BF4" s="23">
        <v>8.4613019999999999</v>
      </c>
      <c r="BG4" s="23">
        <v>7.258597</v>
      </c>
      <c r="BH4" s="23">
        <v>8.3020189999999996</v>
      </c>
      <c r="BI4" s="23">
        <v>8.2730519999999999</v>
      </c>
      <c r="BJ4" s="23">
        <v>9.8615860000000009</v>
      </c>
      <c r="BK4" s="23">
        <v>9.8409300000000002</v>
      </c>
      <c r="BL4" s="23">
        <v>9.9260909999999996</v>
      </c>
      <c r="BM4" s="23">
        <v>10.234690000000001</v>
      </c>
      <c r="BN4" s="23">
        <v>10.76064</v>
      </c>
      <c r="BO4" s="23">
        <v>10.23915</v>
      </c>
      <c r="BP4" s="23">
        <v>9.6603359999999991</v>
      </c>
      <c r="BQ4" s="23">
        <v>9.6368609999999997</v>
      </c>
      <c r="BR4" s="23">
        <v>10.22162</v>
      </c>
      <c r="BS4" s="23">
        <v>10.12642</v>
      </c>
      <c r="BT4" s="23">
        <v>9.9150100000000005</v>
      </c>
      <c r="BU4" s="23">
        <v>9.0451949999999997</v>
      </c>
      <c r="BV4" s="23">
        <v>8.3566880000000001</v>
      </c>
      <c r="BW4" s="23">
        <v>8.2415129999999994</v>
      </c>
      <c r="BX4" s="23">
        <v>8.2047919999999994</v>
      </c>
      <c r="BY4" s="23">
        <v>7.8395200000000003</v>
      </c>
      <c r="BZ4" s="23">
        <v>6.9333520000000002</v>
      </c>
      <c r="CA4" s="23">
        <v>6.8223140000000004</v>
      </c>
      <c r="CB4" s="23">
        <v>7.3187579999999999</v>
      </c>
      <c r="CC4" s="23">
        <v>6.7893020000000002</v>
      </c>
      <c r="CD4" s="23">
        <v>6.3671040000000003</v>
      </c>
      <c r="CE4" s="23">
        <v>6.5184410000000002</v>
      </c>
      <c r="CF4" s="23">
        <v>6.268904</v>
      </c>
      <c r="CG4" s="23">
        <v>6.7761329999999997</v>
      </c>
      <c r="CH4" s="23">
        <v>6.4952709999999998</v>
      </c>
      <c r="CI4" s="23">
        <v>6.3531060000000004</v>
      </c>
      <c r="CJ4" s="23">
        <v>6.4256690000000001</v>
      </c>
      <c r="CK4" s="23">
        <v>6.1792860000000003</v>
      </c>
      <c r="CL4" s="23">
        <v>6.3501200000000004</v>
      </c>
      <c r="CM4" s="23">
        <v>6.4309919999999998</v>
      </c>
      <c r="CN4" s="23">
        <v>5.9206190000000003</v>
      </c>
      <c r="CO4" s="23">
        <v>6.4608150000000002</v>
      </c>
      <c r="CP4" s="23">
        <v>7.558389</v>
      </c>
      <c r="CQ4" s="23">
        <v>8.2605280000000008</v>
      </c>
      <c r="CR4" s="23">
        <v>7.3305720000000001</v>
      </c>
      <c r="CS4" s="23">
        <v>7.1541090000000001</v>
      </c>
      <c r="CT4" s="23">
        <v>6.6225149999999999</v>
      </c>
      <c r="CU4" s="23">
        <v>6.3701169999999996</v>
      </c>
      <c r="CV4" s="23">
        <v>5.8628200000000001</v>
      </c>
      <c r="CW4" s="23">
        <v>6.0606900000000001</v>
      </c>
      <c r="CX4" s="23">
        <v>5.7651339999999998</v>
      </c>
      <c r="CY4" s="23">
        <v>5.3346619999999998</v>
      </c>
      <c r="CZ4" s="23">
        <v>5.6506889999999999</v>
      </c>
      <c r="DA4" s="23">
        <v>5.8461119999999998</v>
      </c>
      <c r="DB4" s="23">
        <v>6.0083840000000004</v>
      </c>
      <c r="DC4" s="23">
        <v>5.8432310000000003</v>
      </c>
      <c r="DD4" s="23">
        <v>5.9758279999999999</v>
      </c>
      <c r="DE4" s="23">
        <v>6.1440099999999997</v>
      </c>
      <c r="DF4" s="23">
        <v>6.286918</v>
      </c>
      <c r="DG4" s="23">
        <v>5.8730010000000004</v>
      </c>
      <c r="DH4" s="23">
        <v>6.0322519999999997</v>
      </c>
      <c r="DI4" s="23">
        <v>5.9171769999999997</v>
      </c>
      <c r="DJ4" s="23">
        <v>5.9340729999999997</v>
      </c>
      <c r="DK4" s="23">
        <v>6.092911</v>
      </c>
      <c r="DL4" s="23">
        <v>6.1037699999999999</v>
      </c>
      <c r="DM4" s="23">
        <v>6.0631339999999998</v>
      </c>
      <c r="DN4" s="23">
        <v>6.2924699999999998</v>
      </c>
      <c r="DO4" s="23">
        <v>6.4351520000000004</v>
      </c>
      <c r="DP4" s="23">
        <v>6.3870690000000003</v>
      </c>
      <c r="DQ4" s="23">
        <v>6.448315</v>
      </c>
      <c r="DR4" s="23">
        <v>5.6637050000000002</v>
      </c>
      <c r="DS4" s="23">
        <v>5.7571599999999998</v>
      </c>
      <c r="DT4" s="23">
        <v>5.6422730000000003</v>
      </c>
      <c r="DU4" s="23">
        <v>5.6942349999999999</v>
      </c>
      <c r="DV4" s="23">
        <v>5.2417769999999999</v>
      </c>
      <c r="DW4" s="23">
        <v>5.0911340000000003</v>
      </c>
      <c r="DX4" s="23">
        <v>4.999015</v>
      </c>
      <c r="DY4" s="23">
        <v>4.9481339999999996</v>
      </c>
      <c r="DZ4" s="23">
        <v>4.7457459999999996</v>
      </c>
      <c r="EA4" s="23">
        <v>4.4909509999999999</v>
      </c>
      <c r="EB4" s="23">
        <v>4.3976160000000002</v>
      </c>
      <c r="EC4" s="23">
        <v>4.593877</v>
      </c>
      <c r="ED4" s="23">
        <v>5.0418339999999997</v>
      </c>
      <c r="EE4" s="23">
        <v>4.8943500000000002</v>
      </c>
      <c r="EF4" s="23">
        <v>4.5903650000000003</v>
      </c>
      <c r="EG4" s="23">
        <v>4.3930290000000003</v>
      </c>
      <c r="EH4" s="23">
        <v>4.41913</v>
      </c>
      <c r="EI4" s="23">
        <v>4.6714909999999996</v>
      </c>
      <c r="EJ4" s="23">
        <v>4.7557349999999996</v>
      </c>
      <c r="EK4" s="23">
        <v>4.2170009999999998</v>
      </c>
      <c r="EL4" s="23">
        <v>3.9652470000000002</v>
      </c>
      <c r="EM4" s="23">
        <v>3.7805179999999998</v>
      </c>
      <c r="EN4" s="23">
        <v>3.612609</v>
      </c>
      <c r="EO4" s="23">
        <v>3.6879780000000002</v>
      </c>
      <c r="EP4" s="23">
        <v>3.5656940000000001</v>
      </c>
      <c r="EQ4" s="23">
        <v>3.7769520000000001</v>
      </c>
      <c r="ER4" s="23">
        <v>4.3361340000000004</v>
      </c>
      <c r="ES4" s="23">
        <v>4.3664889999999996</v>
      </c>
      <c r="ET4" s="23">
        <v>4.6986929999999996</v>
      </c>
      <c r="EU4" s="23">
        <v>4.3685369999999999</v>
      </c>
      <c r="EV4" s="23">
        <v>4.2856899999999998</v>
      </c>
      <c r="EW4" s="23">
        <v>4.121035</v>
      </c>
      <c r="EX4" s="23">
        <v>3.950933</v>
      </c>
      <c r="EY4" s="23">
        <v>3.897815</v>
      </c>
      <c r="EZ4" s="23">
        <v>3.7901379999999998</v>
      </c>
      <c r="FA4" s="23">
        <v>3.8001610000000001</v>
      </c>
      <c r="FB4" s="23">
        <v>3.3235589999999999</v>
      </c>
      <c r="FC4" s="23">
        <v>3.2495189999999998</v>
      </c>
      <c r="FD4" s="23">
        <v>3.078719</v>
      </c>
      <c r="FE4" s="23">
        <v>2.7868010000000001</v>
      </c>
      <c r="FF4" s="23">
        <v>3.0826030000000002</v>
      </c>
      <c r="FG4" s="23">
        <v>3.4210210000000001</v>
      </c>
      <c r="FH4" s="23">
        <v>3.1851669999999999</v>
      </c>
      <c r="FI4" s="23">
        <v>3.4201990000000002</v>
      </c>
    </row>
    <row r="5" spans="1:166" x14ac:dyDescent="0.25">
      <c r="B5" s="24"/>
      <c r="C5" s="24"/>
      <c r="D5" s="24"/>
      <c r="E5" s="24"/>
      <c r="F5" s="24"/>
      <c r="G5" s="24"/>
      <c r="H5" s="24"/>
      <c r="I5" s="24"/>
      <c r="J5" s="24"/>
      <c r="K5" s="24"/>
      <c r="L5" s="24"/>
      <c r="M5" s="24"/>
      <c r="N5" s="24"/>
      <c r="P5" s="23" t="s">
        <v>669</v>
      </c>
      <c r="Q5" s="23">
        <v>4.2812650000000003</v>
      </c>
      <c r="R5" s="23">
        <v>4.0188290000000002</v>
      </c>
      <c r="S5" s="23">
        <v>3.6416029999999999</v>
      </c>
      <c r="T5" s="23">
        <v>3.4644159999999999</v>
      </c>
      <c r="U5" s="23">
        <v>3.1186759999999998</v>
      </c>
      <c r="V5" s="23">
        <v>2.8671419999999999</v>
      </c>
      <c r="W5" s="23">
        <v>3.2645620000000002</v>
      </c>
      <c r="X5" s="23">
        <v>3.7141959999999998</v>
      </c>
      <c r="Y5" s="23">
        <v>3.9540320000000002</v>
      </c>
      <c r="Z5" s="23">
        <v>3.9694289999999999</v>
      </c>
      <c r="AA5" s="23">
        <v>4.2656349999999996</v>
      </c>
      <c r="AB5" s="23">
        <v>4.5894870000000001</v>
      </c>
      <c r="AC5" s="23">
        <v>4.5550790000000001</v>
      </c>
      <c r="AD5" s="23">
        <v>4.7532370000000004</v>
      </c>
      <c r="AE5" s="23">
        <v>5.373176</v>
      </c>
      <c r="AF5" s="23">
        <v>5.4098860000000002</v>
      </c>
      <c r="AG5" s="23">
        <v>5.5862439999999998</v>
      </c>
      <c r="AH5" s="23">
        <v>5.5233420000000004</v>
      </c>
      <c r="AI5" s="23">
        <v>5.5348309999999996</v>
      </c>
      <c r="AJ5" s="23">
        <v>6.1035700000000004</v>
      </c>
      <c r="AK5" s="23">
        <v>6.0735210000000004</v>
      </c>
      <c r="AL5" s="23">
        <v>5.7048139999999998</v>
      </c>
      <c r="AM5" s="23">
        <v>5.6221170000000003</v>
      </c>
      <c r="AN5" s="23">
        <v>5.9546710000000003</v>
      </c>
      <c r="AO5" s="23">
        <v>6.2080339999999996</v>
      </c>
      <c r="AP5" s="23">
        <v>6.643052</v>
      </c>
      <c r="AQ5" s="23">
        <v>6.9454209999999996</v>
      </c>
      <c r="AR5" s="23">
        <v>7.2538910000000003</v>
      </c>
      <c r="AS5" s="23">
        <v>7.5797049999999997</v>
      </c>
      <c r="AT5" s="23">
        <v>7.9468439999999996</v>
      </c>
      <c r="AU5" s="23">
        <v>8.2234230000000004</v>
      </c>
      <c r="AV5" s="23">
        <v>7.936782</v>
      </c>
      <c r="AW5" s="23">
        <v>8.2072529999999997</v>
      </c>
      <c r="AX5" s="23">
        <v>8.6723619999999997</v>
      </c>
      <c r="AY5" s="23">
        <v>8.7771790000000003</v>
      </c>
      <c r="AZ5" s="23">
        <v>9.1397600000000008</v>
      </c>
      <c r="BA5" s="23">
        <v>8.5249609999999993</v>
      </c>
      <c r="BB5" s="23">
        <v>7.3866889999999996</v>
      </c>
      <c r="BC5" s="23">
        <v>7.2621929999999999</v>
      </c>
      <c r="BD5" s="23">
        <v>7.1717700000000004</v>
      </c>
      <c r="BE5" s="23">
        <v>6.4957310000000001</v>
      </c>
      <c r="BF5" s="23">
        <v>5.8971090000000004</v>
      </c>
      <c r="BG5" s="23">
        <v>4.72675</v>
      </c>
      <c r="BH5" s="23">
        <v>4.9558759999999999</v>
      </c>
      <c r="BI5" s="23">
        <v>4.856128</v>
      </c>
      <c r="BJ5" s="23">
        <v>5.148809</v>
      </c>
      <c r="BK5" s="23">
        <v>5.4662160000000002</v>
      </c>
      <c r="BL5" s="23">
        <v>5.6666809999999996</v>
      </c>
      <c r="BM5" s="23">
        <v>6.1233620000000002</v>
      </c>
      <c r="BN5" s="23">
        <v>5.8193279999999996</v>
      </c>
      <c r="BO5" s="23">
        <v>6.1255420000000003</v>
      </c>
      <c r="BP5" s="23">
        <v>6.9472379999999996</v>
      </c>
      <c r="BQ5" s="23">
        <v>7.6148290000000003</v>
      </c>
      <c r="BR5" s="23">
        <v>7.3632850000000003</v>
      </c>
      <c r="BS5" s="23">
        <v>7.4910920000000001</v>
      </c>
      <c r="BT5" s="23">
        <v>6.6210420000000001</v>
      </c>
      <c r="BU5" s="23">
        <v>6.2870140000000001</v>
      </c>
      <c r="BV5" s="23">
        <v>6.3358949999999998</v>
      </c>
      <c r="BW5" s="23">
        <v>6.2490100000000002</v>
      </c>
      <c r="BX5" s="23">
        <v>6.2095729999999998</v>
      </c>
      <c r="BY5" s="23">
        <v>5.9516070000000001</v>
      </c>
      <c r="BZ5" s="23">
        <v>6.0503780000000003</v>
      </c>
      <c r="CA5" s="23">
        <v>5.8938040000000003</v>
      </c>
      <c r="CB5" s="23">
        <v>5.8783570000000003</v>
      </c>
      <c r="CC5" s="23">
        <v>5.625</v>
      </c>
      <c r="CD5" s="23">
        <v>5.7050470000000004</v>
      </c>
      <c r="CE5" s="23">
        <v>5.8664690000000004</v>
      </c>
      <c r="CF5" s="23">
        <v>4.7595729999999996</v>
      </c>
      <c r="CG5" s="23">
        <v>4.3168509999999998</v>
      </c>
      <c r="CH5" s="23">
        <v>4.255782</v>
      </c>
      <c r="CI5" s="23">
        <v>4.1307790000000004</v>
      </c>
      <c r="CJ5" s="23">
        <v>3.9107859999999999</v>
      </c>
      <c r="CK5" s="23">
        <v>3.6758790000000001</v>
      </c>
      <c r="CL5" s="23">
        <v>3.2506149999999998</v>
      </c>
      <c r="CM5" s="23">
        <v>3.0874579999999998</v>
      </c>
      <c r="CN5" s="23">
        <v>2.676717</v>
      </c>
      <c r="CO5" s="23">
        <v>2.6099760000000001</v>
      </c>
      <c r="CP5" s="23">
        <v>3.224011</v>
      </c>
      <c r="CQ5" s="23">
        <v>2.066011</v>
      </c>
      <c r="CR5" s="23">
        <v>2.5120779999999998</v>
      </c>
      <c r="CS5" s="23">
        <v>2.7917040000000002</v>
      </c>
      <c r="CT5" s="23">
        <v>2.7853669999999999</v>
      </c>
      <c r="CU5" s="23">
        <v>2.9974880000000002</v>
      </c>
      <c r="CV5" s="23">
        <v>3.2260849999999999</v>
      </c>
      <c r="CW5" s="23">
        <v>2.937316</v>
      </c>
      <c r="CX5" s="23">
        <v>2.8040180000000001</v>
      </c>
      <c r="CY5" s="23">
        <v>2.9783270000000002</v>
      </c>
      <c r="CZ5" s="23">
        <v>2.713911</v>
      </c>
      <c r="DA5" s="23">
        <v>2.5426449999999998</v>
      </c>
      <c r="DB5" s="23">
        <v>2.5493929999999998</v>
      </c>
      <c r="DC5" s="23">
        <v>2.7766479999999998</v>
      </c>
      <c r="DD5" s="23">
        <v>2.907578</v>
      </c>
      <c r="DE5" s="23">
        <v>2.9378359999999999</v>
      </c>
      <c r="DF5" s="23">
        <v>2.7970999999999999</v>
      </c>
      <c r="DG5" s="23">
        <v>2.7694529999999999</v>
      </c>
      <c r="DH5" s="23">
        <v>2.7895310000000002</v>
      </c>
      <c r="DI5" s="23">
        <v>2.927721</v>
      </c>
      <c r="DJ5" s="23">
        <v>2.7951299999999999</v>
      </c>
      <c r="DK5" s="23">
        <v>4.041677</v>
      </c>
      <c r="DL5" s="23">
        <v>5.9903690000000003</v>
      </c>
      <c r="DM5" s="23">
        <v>5.9244539999999999</v>
      </c>
      <c r="DN5" s="23">
        <v>5.9980630000000001</v>
      </c>
      <c r="DO5" s="23">
        <v>5.7493749999999997</v>
      </c>
      <c r="DP5" s="23">
        <v>5.9476240000000002</v>
      </c>
      <c r="DQ5" s="23">
        <v>6.1756190000000002</v>
      </c>
      <c r="DR5" s="23">
        <v>6.0063139999999997</v>
      </c>
      <c r="DS5" s="23">
        <v>5.5068739999999998</v>
      </c>
      <c r="DT5" s="23">
        <v>5.4260359999999999</v>
      </c>
      <c r="DU5" s="23">
        <v>5.364687</v>
      </c>
      <c r="DV5" s="23">
        <v>6.1820909999999998</v>
      </c>
      <c r="DW5" s="23">
        <v>6.663964</v>
      </c>
      <c r="DX5" s="23">
        <v>6.2833259999999997</v>
      </c>
      <c r="DY5" s="23">
        <v>6.3638649999999997</v>
      </c>
      <c r="DZ5" s="23">
        <v>6.5007349999999997</v>
      </c>
      <c r="EA5" s="23">
        <v>6.7014319999999996</v>
      </c>
      <c r="EB5" s="23">
        <v>6.3933200000000001</v>
      </c>
      <c r="EC5" s="23">
        <v>6.2169410000000003</v>
      </c>
      <c r="ED5" s="23">
        <v>5.8931649999999998</v>
      </c>
      <c r="EE5" s="23">
        <v>5.7666769999999996</v>
      </c>
      <c r="EF5" s="23">
        <v>5.5485579999999999</v>
      </c>
      <c r="EG5" s="23">
        <v>5.4076240000000002</v>
      </c>
      <c r="EH5" s="23">
        <v>5.6344409999999998</v>
      </c>
      <c r="EI5" s="23">
        <v>5.0122850000000003</v>
      </c>
      <c r="EJ5" s="23">
        <v>3.9075169999999999</v>
      </c>
      <c r="EK5" s="23">
        <v>3.470952</v>
      </c>
      <c r="EL5" s="23">
        <v>3.633826</v>
      </c>
      <c r="EM5" s="23">
        <v>4.2606849999999996</v>
      </c>
      <c r="EN5" s="23">
        <v>4.4761550000000003</v>
      </c>
      <c r="EO5" s="23">
        <v>4.1724699999999997</v>
      </c>
      <c r="EP5" s="23">
        <v>4.2466629999999999</v>
      </c>
      <c r="EQ5" s="23">
        <v>4.2450029999999996</v>
      </c>
      <c r="ER5" s="23">
        <v>3.785533</v>
      </c>
      <c r="ES5" s="23">
        <v>3.6870539999999998</v>
      </c>
      <c r="ET5" s="23">
        <v>3.8325119999999999</v>
      </c>
      <c r="EU5" s="23">
        <v>3.7293539999999998</v>
      </c>
      <c r="EV5" s="23">
        <v>3.0851519999999999</v>
      </c>
      <c r="EW5" s="23">
        <v>3.0648149999999998</v>
      </c>
      <c r="EX5" s="23">
        <v>3.0476519999999998</v>
      </c>
      <c r="EY5" s="23">
        <v>3.2273770000000002</v>
      </c>
      <c r="EZ5" s="23">
        <v>3.3072900000000001</v>
      </c>
      <c r="FA5" s="23">
        <v>3.2536779999999998</v>
      </c>
      <c r="FB5" s="23">
        <v>3.3640330000000001</v>
      </c>
      <c r="FC5" s="23">
        <v>3.5148790000000001</v>
      </c>
      <c r="FD5" s="23">
        <v>3.4488799999999999</v>
      </c>
      <c r="FE5" s="23">
        <v>3.5707849999999999</v>
      </c>
      <c r="FF5" s="23">
        <v>3.5238809999999998</v>
      </c>
      <c r="FG5" s="23">
        <v>3.5255269999999999</v>
      </c>
      <c r="FH5" s="23">
        <v>3.350403</v>
      </c>
      <c r="FI5" s="23">
        <v>3.5001799999999998</v>
      </c>
    </row>
    <row r="6" spans="1:166" x14ac:dyDescent="0.25">
      <c r="P6" s="23" t="s">
        <v>670</v>
      </c>
      <c r="Q6" s="23">
        <v>0.55005020000000004</v>
      </c>
      <c r="R6" s="23">
        <v>0.55215400000000003</v>
      </c>
      <c r="S6" s="23">
        <v>0.61815070000000005</v>
      </c>
      <c r="T6" s="23">
        <v>0.61798600000000004</v>
      </c>
      <c r="U6" s="23">
        <v>0.50937200000000005</v>
      </c>
      <c r="V6" s="23">
        <v>0.44751970000000002</v>
      </c>
      <c r="W6" s="23">
        <v>0.48028700000000002</v>
      </c>
      <c r="X6" s="23">
        <v>0.51916530000000005</v>
      </c>
      <c r="Y6" s="23">
        <v>0.48986740000000001</v>
      </c>
      <c r="Z6" s="23">
        <v>0.69202070000000004</v>
      </c>
      <c r="AA6" s="23">
        <v>0.88744449999999997</v>
      </c>
      <c r="AB6" s="23">
        <v>0.82424059999999999</v>
      </c>
      <c r="AC6" s="23">
        <v>0.80617260000000002</v>
      </c>
      <c r="AD6" s="23">
        <v>0.90902819999999995</v>
      </c>
      <c r="AE6" s="23">
        <v>0.97310940000000001</v>
      </c>
      <c r="AF6" s="23">
        <v>0.98911479999999996</v>
      </c>
      <c r="AG6" s="23">
        <v>0.98182930000000002</v>
      </c>
      <c r="AH6" s="23">
        <v>1.0865149999999999</v>
      </c>
      <c r="AI6" s="23">
        <v>1.132625</v>
      </c>
      <c r="AJ6" s="23">
        <v>1.3667579999999999</v>
      </c>
      <c r="AK6" s="23">
        <v>2.0953810000000002</v>
      </c>
      <c r="AL6" s="23">
        <v>2.4509639999999999</v>
      </c>
      <c r="AM6" s="23">
        <v>2.5312969999999999</v>
      </c>
      <c r="AN6" s="23">
        <v>2.7093530000000001</v>
      </c>
      <c r="AO6" s="23">
        <v>2.7652649999999999</v>
      </c>
      <c r="AP6" s="23">
        <v>2.7595960000000002</v>
      </c>
      <c r="AQ6" s="23">
        <v>2.8132250000000001</v>
      </c>
      <c r="AR6" s="23">
        <v>3.0121310000000001</v>
      </c>
      <c r="AS6" s="23">
        <v>2.5747719999999998</v>
      </c>
      <c r="AT6" s="23">
        <v>2.7421000000000002</v>
      </c>
      <c r="AU6" s="23">
        <v>2.775671</v>
      </c>
      <c r="AV6" s="23">
        <v>3.2518570000000002</v>
      </c>
      <c r="AW6" s="23">
        <v>3.3949750000000001</v>
      </c>
      <c r="AX6" s="23">
        <v>3.3404820000000002</v>
      </c>
      <c r="AY6" s="23">
        <v>3.4222350000000001</v>
      </c>
      <c r="AZ6" s="23">
        <v>3.601594</v>
      </c>
      <c r="BA6" s="23">
        <v>4.0243169999999999</v>
      </c>
      <c r="BB6" s="23">
        <v>4.3226060000000004</v>
      </c>
      <c r="BC6" s="23">
        <v>5.0860029999999998</v>
      </c>
      <c r="BD6" s="23">
        <v>4.8045280000000004</v>
      </c>
      <c r="BE6" s="23">
        <v>5.4122050000000002</v>
      </c>
      <c r="BF6" s="23">
        <v>5.9493179999999999</v>
      </c>
      <c r="BG6" s="23">
        <v>6.8697549999999996</v>
      </c>
      <c r="BH6" s="23">
        <v>6.0169600000000001</v>
      </c>
      <c r="BI6" s="23">
        <v>5.8707180000000001</v>
      </c>
      <c r="BJ6" s="23">
        <v>5.3455700000000004</v>
      </c>
      <c r="BK6" s="23">
        <v>4.9483860000000002</v>
      </c>
      <c r="BL6" s="23">
        <v>5.1518449999999998</v>
      </c>
      <c r="BM6" s="23">
        <v>4.9780170000000004</v>
      </c>
      <c r="BN6" s="23">
        <v>5.0130499999999998</v>
      </c>
      <c r="BO6" s="23">
        <v>5.0574870000000001</v>
      </c>
      <c r="BP6" s="23">
        <v>4.2648109999999999</v>
      </c>
      <c r="BQ6" s="23">
        <v>4.5120430000000002</v>
      </c>
      <c r="BR6" s="23">
        <v>4.9654769999999999</v>
      </c>
      <c r="BS6" s="23">
        <v>4.9696410000000002</v>
      </c>
      <c r="BT6" s="23">
        <v>4.7810639999999998</v>
      </c>
      <c r="BU6" s="23">
        <v>4.8656009999999998</v>
      </c>
      <c r="BV6" s="23">
        <v>4.7554610000000004</v>
      </c>
      <c r="BW6" s="23">
        <v>4.4792670000000001</v>
      </c>
      <c r="BX6" s="23">
        <v>4.3803539999999996</v>
      </c>
      <c r="BY6" s="23">
        <v>4.4145799999999999</v>
      </c>
      <c r="BZ6" s="23">
        <v>4.5143420000000001</v>
      </c>
      <c r="CA6" s="23">
        <v>4.0997880000000002</v>
      </c>
      <c r="CB6" s="23">
        <v>3.8659629999999998</v>
      </c>
      <c r="CC6" s="23">
        <v>3.8604880000000001</v>
      </c>
      <c r="CD6" s="23">
        <v>3.6376620000000002</v>
      </c>
      <c r="CE6" s="23">
        <v>3.4824449999999998</v>
      </c>
      <c r="CF6" s="23">
        <v>3.1552929999999999</v>
      </c>
      <c r="CG6" s="23">
        <v>3.247039</v>
      </c>
      <c r="CH6" s="23">
        <v>3.469814</v>
      </c>
      <c r="CI6" s="23">
        <v>3.3178169999999998</v>
      </c>
      <c r="CJ6" s="23">
        <v>3.2917040000000002</v>
      </c>
      <c r="CK6" s="23">
        <v>3.2636690000000002</v>
      </c>
      <c r="CL6" s="23">
        <v>3.5314679999999998</v>
      </c>
      <c r="CM6" s="23">
        <v>3.5246409999999999</v>
      </c>
      <c r="CN6" s="23">
        <v>3.4706709999999998</v>
      </c>
      <c r="CO6" s="23">
        <v>3.5890279999999999</v>
      </c>
      <c r="CP6" s="23">
        <v>3.7577880000000001</v>
      </c>
      <c r="CQ6" s="23">
        <v>3.8316300000000001</v>
      </c>
      <c r="CR6" s="23">
        <v>4.0185079999999997</v>
      </c>
      <c r="CS6" s="23">
        <v>4.0886639999999996</v>
      </c>
      <c r="CT6" s="23">
        <v>4.2439239999999998</v>
      </c>
      <c r="CU6" s="23">
        <v>4.2004950000000001</v>
      </c>
      <c r="CV6" s="23">
        <v>3.9862760000000002</v>
      </c>
      <c r="CW6" s="23">
        <v>3.9028689999999999</v>
      </c>
      <c r="CX6" s="23">
        <v>3.9421659999999998</v>
      </c>
      <c r="CY6" s="23">
        <v>3.809215</v>
      </c>
      <c r="CZ6" s="23">
        <v>3.6606580000000002</v>
      </c>
      <c r="DA6" s="23">
        <v>3.718181</v>
      </c>
      <c r="DB6" s="23">
        <v>3.817434</v>
      </c>
      <c r="DC6" s="23">
        <v>3.7507130000000002</v>
      </c>
      <c r="DD6" s="23">
        <v>3.7316539999999998</v>
      </c>
      <c r="DE6" s="23">
        <v>3.6680190000000001</v>
      </c>
      <c r="DF6" s="23">
        <v>3.5047290000000002</v>
      </c>
      <c r="DG6" s="23">
        <v>3.45472</v>
      </c>
      <c r="DH6" s="23">
        <v>3.4666480000000002</v>
      </c>
      <c r="DI6" s="23">
        <v>3.381024</v>
      </c>
      <c r="DJ6" s="23">
        <v>3.4181539999999999</v>
      </c>
      <c r="DK6" s="23">
        <v>3.4806339999999998</v>
      </c>
      <c r="DL6" s="23">
        <v>3.5176479999999999</v>
      </c>
      <c r="DM6" s="23">
        <v>3.6309550000000002</v>
      </c>
      <c r="DN6" s="23">
        <v>3.8425479999999999</v>
      </c>
      <c r="DO6" s="23">
        <v>3.702067</v>
      </c>
      <c r="DP6" s="23">
        <v>3.7860900000000002</v>
      </c>
      <c r="DQ6" s="23">
        <v>3.8105009999999999</v>
      </c>
      <c r="DR6" s="23">
        <v>4.245457</v>
      </c>
      <c r="DS6" s="23">
        <v>4.3417709999999996</v>
      </c>
      <c r="DT6" s="23">
        <v>4.2072750000000001</v>
      </c>
      <c r="DU6" s="23">
        <v>4.3178809999999999</v>
      </c>
      <c r="DV6" s="23">
        <v>4.4076029999999999</v>
      </c>
      <c r="DW6" s="23">
        <v>4.4524929999999996</v>
      </c>
      <c r="DX6" s="23">
        <v>4.7771590000000002</v>
      </c>
      <c r="DY6" s="23">
        <v>5.0495000000000001</v>
      </c>
      <c r="DZ6" s="23">
        <v>5.2913030000000001</v>
      </c>
      <c r="EA6" s="23">
        <v>5.5662929999999999</v>
      </c>
      <c r="EB6" s="23">
        <v>5.9864110000000004</v>
      </c>
      <c r="EC6" s="23">
        <v>6.2284160000000002</v>
      </c>
      <c r="ED6" s="23">
        <v>6.0173639999999997</v>
      </c>
      <c r="EE6" s="23">
        <v>6.2249759999999998</v>
      </c>
      <c r="EF6" s="23">
        <v>6.6324339999999999</v>
      </c>
      <c r="EG6" s="23">
        <v>6.7507960000000002</v>
      </c>
      <c r="EH6" s="23">
        <v>6.828951</v>
      </c>
      <c r="EI6" s="23">
        <v>7.7724039999999999</v>
      </c>
      <c r="EJ6" s="23">
        <v>8.7984369999999998</v>
      </c>
      <c r="EK6" s="23">
        <v>9.1431090000000008</v>
      </c>
      <c r="EL6" s="23">
        <v>8.8748810000000002</v>
      </c>
      <c r="EM6" s="23">
        <v>8.4763079999999995</v>
      </c>
      <c r="EN6" s="23">
        <v>8.5063809999999993</v>
      </c>
      <c r="EO6" s="23">
        <v>9.2757009999999998</v>
      </c>
      <c r="EP6" s="23">
        <v>9.7395239999999994</v>
      </c>
      <c r="EQ6" s="23">
        <v>8.9467119999999998</v>
      </c>
      <c r="ER6" s="23">
        <v>8.7214690000000008</v>
      </c>
      <c r="ES6" s="23">
        <v>8.8617179999999998</v>
      </c>
      <c r="ET6" s="23">
        <v>8.3098910000000004</v>
      </c>
      <c r="EU6" s="23">
        <v>8.6597939999999998</v>
      </c>
      <c r="EV6" s="23">
        <v>9.8568940000000005</v>
      </c>
      <c r="EW6" s="23">
        <v>10.150219999999999</v>
      </c>
      <c r="EX6" s="23">
        <v>10.810449999999999</v>
      </c>
      <c r="EY6" s="23">
        <v>10.965260000000001</v>
      </c>
      <c r="EZ6" s="23">
        <v>10.59822</v>
      </c>
      <c r="FA6" s="23">
        <v>10.461600000000001</v>
      </c>
      <c r="FB6" s="23">
        <v>10.355829999999999</v>
      </c>
      <c r="FC6" s="23">
        <v>10.13932</v>
      </c>
      <c r="FD6" s="23">
        <v>10.88921</v>
      </c>
      <c r="FE6" s="23">
        <v>11.331860000000001</v>
      </c>
      <c r="FF6" s="23">
        <v>10.809699999999999</v>
      </c>
      <c r="FG6" s="23">
        <v>8.8286859999999994</v>
      </c>
      <c r="FH6" s="23">
        <v>8.1145549999999993</v>
      </c>
      <c r="FI6" s="23">
        <v>7.7893520000000001</v>
      </c>
    </row>
    <row r="7" spans="1:166" x14ac:dyDescent="0.25">
      <c r="P7" s="23" t="s">
        <v>671</v>
      </c>
      <c r="Q7" s="23">
        <v>4.4280189999999999</v>
      </c>
      <c r="R7" s="23">
        <v>3.9284319999999999</v>
      </c>
      <c r="S7" s="23">
        <v>4.0258250000000002</v>
      </c>
      <c r="T7" s="23">
        <v>4.2709549999999998</v>
      </c>
      <c r="U7" s="23">
        <v>4.063123</v>
      </c>
      <c r="V7" s="23">
        <v>4.0991400000000002</v>
      </c>
      <c r="W7" s="23">
        <v>4.3819629999999998</v>
      </c>
      <c r="X7" s="23">
        <v>3.587046</v>
      </c>
      <c r="Y7" s="23">
        <v>3.3044190000000002</v>
      </c>
      <c r="Z7" s="23">
        <v>2.8961389999999998</v>
      </c>
      <c r="AA7" s="23">
        <v>2.690207</v>
      </c>
      <c r="AB7" s="23">
        <v>2.5921889999999999</v>
      </c>
      <c r="AC7" s="23">
        <v>2.4617969999999998</v>
      </c>
      <c r="AD7" s="23">
        <v>2.0305569999999999</v>
      </c>
      <c r="AE7" s="23">
        <v>1.7777670000000001</v>
      </c>
      <c r="AF7" s="23">
        <v>1.685192</v>
      </c>
      <c r="AG7" s="23">
        <v>1.4241440000000001</v>
      </c>
      <c r="AH7" s="23">
        <v>1.544028</v>
      </c>
      <c r="AI7" s="23">
        <v>1.6909050000000001</v>
      </c>
      <c r="AJ7" s="23">
        <v>1.744888</v>
      </c>
      <c r="AK7" s="23">
        <v>1.816057</v>
      </c>
      <c r="AL7" s="23">
        <v>2.0862690000000002</v>
      </c>
      <c r="AM7" s="23">
        <v>2.217841</v>
      </c>
      <c r="AN7" s="23">
        <v>2.3830900000000002</v>
      </c>
      <c r="AO7" s="23">
        <v>3.4159199999999998</v>
      </c>
      <c r="AP7" s="23">
        <v>3.2146620000000001</v>
      </c>
      <c r="AQ7" s="23">
        <v>3.186137</v>
      </c>
      <c r="AR7" s="23">
        <v>3.2346270000000001</v>
      </c>
      <c r="AS7" s="23">
        <v>3.0958139999999998</v>
      </c>
      <c r="AT7" s="23">
        <v>3.5437699999999999</v>
      </c>
      <c r="AU7" s="23">
        <v>3.5480749999999999</v>
      </c>
      <c r="AV7" s="23">
        <v>3.5544910000000001</v>
      </c>
      <c r="AW7" s="23">
        <v>4.1296470000000003</v>
      </c>
      <c r="AX7" s="23">
        <v>3.9735279999999999</v>
      </c>
      <c r="AY7" s="23">
        <v>3.7484169999999999</v>
      </c>
      <c r="AZ7" s="23">
        <v>3.8712770000000001</v>
      </c>
      <c r="BA7" s="23">
        <v>4.2368800000000002</v>
      </c>
      <c r="BB7" s="23">
        <v>4.7297000000000002</v>
      </c>
      <c r="BC7" s="23">
        <v>5.2192470000000002</v>
      </c>
      <c r="BD7" s="23">
        <v>5.101172</v>
      </c>
      <c r="BE7" s="23">
        <v>5.954186</v>
      </c>
      <c r="BF7" s="23">
        <v>5.9134000000000002</v>
      </c>
      <c r="BG7" s="23">
        <v>7.0733449999999998</v>
      </c>
      <c r="BH7" s="23">
        <v>6.9602199999999996</v>
      </c>
      <c r="BI7" s="23">
        <v>7.4889799999999997</v>
      </c>
      <c r="BJ7" s="23">
        <v>6.4145029999999998</v>
      </c>
      <c r="BK7" s="23">
        <v>5.161359</v>
      </c>
      <c r="BL7" s="23">
        <v>4.6255699999999997</v>
      </c>
      <c r="BM7" s="23">
        <v>4.0219680000000002</v>
      </c>
      <c r="BN7" s="23">
        <v>4.0537660000000004</v>
      </c>
      <c r="BO7" s="23">
        <v>3.9661230000000001</v>
      </c>
      <c r="BP7" s="23">
        <v>3.4024960000000002</v>
      </c>
      <c r="BQ7" s="23">
        <v>3.3560469999999998</v>
      </c>
      <c r="BR7" s="23">
        <v>3.5949879999999999</v>
      </c>
      <c r="BS7" s="23">
        <v>3.8211249999999999</v>
      </c>
      <c r="BT7" s="23">
        <v>3.8677510000000002</v>
      </c>
      <c r="BU7" s="23">
        <v>3.9141210000000002</v>
      </c>
      <c r="BV7" s="23">
        <v>3.9491299999999998</v>
      </c>
      <c r="BW7" s="23">
        <v>3.853129</v>
      </c>
      <c r="BX7" s="23">
        <v>3.6817890000000002</v>
      </c>
      <c r="BY7" s="23">
        <v>3.5529579999999998</v>
      </c>
      <c r="BZ7" s="23">
        <v>3.821342</v>
      </c>
      <c r="CA7" s="23">
        <v>3.8461829999999999</v>
      </c>
      <c r="CB7" s="23">
        <v>3.6093160000000002</v>
      </c>
      <c r="CC7" s="23">
        <v>3.6341109999999999</v>
      </c>
      <c r="CD7" s="23">
        <v>3.7323849999999998</v>
      </c>
      <c r="CE7" s="23">
        <v>3.6887500000000002</v>
      </c>
      <c r="CF7" s="23">
        <v>3.5893060000000001</v>
      </c>
      <c r="CG7" s="23">
        <v>3.4424990000000002</v>
      </c>
      <c r="CH7" s="23">
        <v>3.7133620000000001</v>
      </c>
      <c r="CI7" s="23">
        <v>3.7647010000000001</v>
      </c>
      <c r="CJ7" s="23">
        <v>3.8345690000000001</v>
      </c>
      <c r="CK7" s="23">
        <v>4.2113420000000001</v>
      </c>
      <c r="CL7" s="23">
        <v>4.4782479999999998</v>
      </c>
      <c r="CM7" s="23">
        <v>4.2622410000000004</v>
      </c>
      <c r="CN7" s="23">
        <v>4.6000209999999999</v>
      </c>
      <c r="CO7" s="23">
        <v>4.775652</v>
      </c>
      <c r="CP7" s="23">
        <v>4.3476179999999998</v>
      </c>
      <c r="CQ7" s="23">
        <v>4.8540549999999998</v>
      </c>
      <c r="CR7" s="23">
        <v>5.236262</v>
      </c>
      <c r="CS7" s="23">
        <v>5.6184960000000004</v>
      </c>
      <c r="CT7" s="23">
        <v>5.81257</v>
      </c>
      <c r="CU7" s="23">
        <v>5.732704</v>
      </c>
      <c r="CV7" s="23">
        <v>4.9458219999999997</v>
      </c>
      <c r="CW7" s="23">
        <v>4.3798180000000002</v>
      </c>
      <c r="CX7" s="23">
        <v>4.4830240000000003</v>
      </c>
      <c r="CY7" s="23">
        <v>4.5330500000000002</v>
      </c>
      <c r="CZ7" s="23">
        <v>4.2985110000000004</v>
      </c>
      <c r="DA7" s="23">
        <v>4.666442</v>
      </c>
      <c r="DB7" s="23">
        <v>4.6932270000000003</v>
      </c>
      <c r="DC7" s="23">
        <v>5.2334300000000002</v>
      </c>
      <c r="DD7" s="23">
        <v>5.6969539999999999</v>
      </c>
      <c r="DE7" s="23">
        <v>5.9347940000000001</v>
      </c>
      <c r="DF7" s="23">
        <v>5.3269399999999996</v>
      </c>
      <c r="DG7" s="23">
        <v>4.3764310000000002</v>
      </c>
      <c r="DH7" s="23">
        <v>3.9706190000000001</v>
      </c>
      <c r="DI7" s="23">
        <v>4.1058870000000001</v>
      </c>
      <c r="DJ7" s="23">
        <v>4.1067200000000001</v>
      </c>
      <c r="DK7" s="23">
        <v>3.9966170000000001</v>
      </c>
      <c r="DL7" s="23">
        <v>4.2166949999999996</v>
      </c>
      <c r="DM7" s="23">
        <v>4.5167849999999996</v>
      </c>
      <c r="DN7" s="23">
        <v>4.7877710000000002</v>
      </c>
      <c r="DO7" s="23">
        <v>4.9366380000000003</v>
      </c>
      <c r="DP7" s="23">
        <v>4.9450510000000003</v>
      </c>
      <c r="DQ7" s="23">
        <v>4.6352349999999998</v>
      </c>
      <c r="DR7" s="23">
        <v>4.4329150000000004</v>
      </c>
      <c r="DS7" s="23">
        <v>4.0475079999999997</v>
      </c>
      <c r="DT7" s="23">
        <v>3.800262</v>
      </c>
      <c r="DU7" s="23">
        <v>3.795855</v>
      </c>
      <c r="DV7" s="23">
        <v>3.7762630000000001</v>
      </c>
      <c r="DW7" s="23">
        <v>4.0894130000000004</v>
      </c>
      <c r="DX7" s="23">
        <v>4.3299770000000004</v>
      </c>
      <c r="DY7" s="23">
        <v>4.3574219999999997</v>
      </c>
      <c r="DZ7" s="23">
        <v>4.3858090000000001</v>
      </c>
      <c r="EA7" s="23">
        <v>4.3385889999999998</v>
      </c>
      <c r="EB7" s="23">
        <v>4.5391659999999998</v>
      </c>
      <c r="EC7" s="23">
        <v>4.7434510000000003</v>
      </c>
      <c r="ED7" s="23">
        <v>4.3745139999999996</v>
      </c>
      <c r="EE7" s="23">
        <v>3.7941829999999999</v>
      </c>
      <c r="EF7" s="23">
        <v>4.0429959999999996</v>
      </c>
      <c r="EG7" s="23">
        <v>4.0993089999999999</v>
      </c>
      <c r="EH7" s="23">
        <v>4.6497200000000003</v>
      </c>
      <c r="EI7" s="23">
        <v>5.2247640000000004</v>
      </c>
      <c r="EJ7" s="23">
        <v>5.6080059999999996</v>
      </c>
      <c r="EK7" s="23">
        <v>6.7320339999999996</v>
      </c>
      <c r="EL7" s="23">
        <v>6.8231520000000003</v>
      </c>
      <c r="EM7" s="23">
        <v>6.6057030000000001</v>
      </c>
      <c r="EN7" s="23">
        <v>6.1031909999999998</v>
      </c>
      <c r="EO7" s="23">
        <v>6.4604299999999997</v>
      </c>
      <c r="EP7" s="23">
        <v>6.6486640000000001</v>
      </c>
      <c r="EQ7" s="23">
        <v>7.2508439999999998</v>
      </c>
      <c r="ER7" s="23">
        <v>7.0706810000000004</v>
      </c>
      <c r="ES7" s="23">
        <v>7.4556589999999998</v>
      </c>
      <c r="ET7" s="23">
        <v>6.9108239999999999</v>
      </c>
      <c r="EU7" s="23">
        <v>6.8376359999999998</v>
      </c>
      <c r="EV7" s="23">
        <v>7.6026949999999998</v>
      </c>
      <c r="EW7" s="23">
        <v>7.5159500000000001</v>
      </c>
      <c r="EX7" s="23">
        <v>7.4875730000000003</v>
      </c>
      <c r="EY7" s="23">
        <v>6.5964219999999996</v>
      </c>
      <c r="EZ7" s="23">
        <v>6.5078399999999998</v>
      </c>
      <c r="FA7" s="23">
        <v>7.2839720000000003</v>
      </c>
      <c r="FB7" s="23">
        <v>7.540845</v>
      </c>
      <c r="FC7" s="23">
        <v>7.3500959999999997</v>
      </c>
      <c r="FD7" s="23">
        <v>6.5583289999999996</v>
      </c>
      <c r="FE7" s="23">
        <v>6.5609979999999997</v>
      </c>
      <c r="FF7" s="23">
        <v>7.3372120000000001</v>
      </c>
      <c r="FG7" s="23">
        <v>7.2417230000000004</v>
      </c>
      <c r="FH7" s="23">
        <v>7.9255259999999996</v>
      </c>
      <c r="FI7" s="23">
        <v>8.3698029999999992</v>
      </c>
    </row>
    <row r="8" spans="1:166" x14ac:dyDescent="0.25">
      <c r="P8" s="23" t="s">
        <v>672</v>
      </c>
      <c r="Q8" s="23">
        <v>0.76865349999999999</v>
      </c>
      <c r="R8" s="23">
        <v>0.76333119999999999</v>
      </c>
      <c r="S8" s="23">
        <v>0.85631959999999996</v>
      </c>
      <c r="T8" s="23">
        <v>0.97529840000000001</v>
      </c>
      <c r="U8" s="23">
        <v>0.92055149999999997</v>
      </c>
      <c r="V8" s="23">
        <v>0.81912799999999997</v>
      </c>
      <c r="W8" s="23">
        <v>0.89357529999999996</v>
      </c>
      <c r="X8" s="23">
        <v>0.92998749999999997</v>
      </c>
      <c r="Y8" s="23">
        <v>0.85064830000000002</v>
      </c>
      <c r="Z8" s="23">
        <v>0.79244970000000003</v>
      </c>
      <c r="AA8" s="23">
        <v>0.99502210000000002</v>
      </c>
      <c r="AB8" s="23">
        <v>0.93172410000000006</v>
      </c>
      <c r="AC8" s="23">
        <v>1.001933</v>
      </c>
      <c r="AD8" s="23">
        <v>1.187019</v>
      </c>
      <c r="AE8" s="23">
        <v>1.51911</v>
      </c>
      <c r="AF8" s="23">
        <v>1.6759900000000001</v>
      </c>
      <c r="AG8" s="23">
        <v>1.9281200000000001</v>
      </c>
      <c r="AH8" s="23">
        <v>1.8825400000000001</v>
      </c>
      <c r="AI8" s="23">
        <v>2.000953</v>
      </c>
      <c r="AJ8" s="23">
        <v>1.951255</v>
      </c>
      <c r="AK8" s="23">
        <v>2.0037660000000002</v>
      </c>
      <c r="AL8" s="23">
        <v>2.1841729999999999</v>
      </c>
      <c r="AM8" s="23">
        <v>2.4344100000000002</v>
      </c>
      <c r="AN8" s="23">
        <v>2.9194749999999998</v>
      </c>
      <c r="AO8" s="23">
        <v>3.4320580000000001</v>
      </c>
      <c r="AP8" s="23">
        <v>2.8855200000000001</v>
      </c>
      <c r="AQ8" s="23">
        <v>2.3098320000000001</v>
      </c>
      <c r="AR8" s="23">
        <v>2.5164019999999998</v>
      </c>
      <c r="AS8" s="23">
        <v>1.8320259999999999</v>
      </c>
      <c r="AT8" s="23">
        <v>2.3638129999999999</v>
      </c>
      <c r="AU8" s="23">
        <v>2.7181479999999998</v>
      </c>
      <c r="AV8" s="23">
        <v>2.7265619999999999</v>
      </c>
      <c r="AW8" s="23">
        <v>2.9740890000000002</v>
      </c>
      <c r="AX8" s="23">
        <v>2.5062199999999999</v>
      </c>
      <c r="AY8" s="23">
        <v>2.3146260000000001</v>
      </c>
      <c r="AZ8" s="23">
        <v>2.0333350000000001</v>
      </c>
      <c r="BA8" s="23">
        <v>2.1855989999999998</v>
      </c>
      <c r="BB8" s="23">
        <v>2.5601880000000001</v>
      </c>
      <c r="BC8" s="23">
        <v>2.8994300000000002</v>
      </c>
      <c r="BD8" s="23">
        <v>2.6428639999999999</v>
      </c>
      <c r="BE8" s="23">
        <v>3.419413</v>
      </c>
      <c r="BF8" s="23">
        <v>3.8512659999999999</v>
      </c>
      <c r="BG8" s="23">
        <v>5.7489140000000001</v>
      </c>
      <c r="BH8" s="23">
        <v>6.6800759999999997</v>
      </c>
      <c r="BI8" s="23">
        <v>6.895956</v>
      </c>
      <c r="BJ8" s="23">
        <v>4.7099060000000001</v>
      </c>
      <c r="BK8" s="23">
        <v>4.4635590000000001</v>
      </c>
      <c r="BL8" s="23">
        <v>4.1425650000000003</v>
      </c>
      <c r="BM8" s="23">
        <v>4.092422</v>
      </c>
      <c r="BN8" s="23">
        <v>4.1194600000000001</v>
      </c>
      <c r="BO8" s="23">
        <v>4.589855</v>
      </c>
      <c r="BP8" s="23">
        <v>4.1281160000000003</v>
      </c>
      <c r="BQ8" s="23">
        <v>3.1506829999999999</v>
      </c>
      <c r="BR8" s="23">
        <v>3.0206390000000001</v>
      </c>
      <c r="BS8" s="23">
        <v>3.0198130000000001</v>
      </c>
      <c r="BT8" s="23">
        <v>3.2659020000000001</v>
      </c>
      <c r="BU8" s="23">
        <v>3.785876</v>
      </c>
      <c r="BV8" s="23">
        <v>4.3143010000000004</v>
      </c>
      <c r="BW8" s="23">
        <v>4.0326909999999998</v>
      </c>
      <c r="BX8" s="23">
        <v>3.6869719999999999</v>
      </c>
      <c r="BY8" s="23">
        <v>3.0668489999999999</v>
      </c>
      <c r="BZ8" s="23">
        <v>3.0333929999999998</v>
      </c>
      <c r="CA8" s="23">
        <v>3.0338440000000002</v>
      </c>
      <c r="CB8" s="23">
        <v>3.176987</v>
      </c>
      <c r="CC8" s="23">
        <v>3.3412000000000002</v>
      </c>
      <c r="CD8" s="23">
        <v>3.2540879999999999</v>
      </c>
      <c r="CE8" s="23">
        <v>3.1103489999999998</v>
      </c>
      <c r="CF8" s="23">
        <v>2.863823</v>
      </c>
      <c r="CG8" s="23">
        <v>2.6506029999999998</v>
      </c>
      <c r="CH8" s="23">
        <v>2.621464</v>
      </c>
      <c r="CI8" s="23">
        <v>2.4225850000000002</v>
      </c>
      <c r="CJ8" s="23">
        <v>2.521487</v>
      </c>
      <c r="CK8" s="23">
        <v>2.7661859999999998</v>
      </c>
      <c r="CL8" s="23">
        <v>2.690105</v>
      </c>
      <c r="CM8" s="23">
        <v>2.4757199999999999</v>
      </c>
      <c r="CN8" s="23">
        <v>2.5588000000000002</v>
      </c>
      <c r="CO8" s="23">
        <v>2.4406210000000002</v>
      </c>
      <c r="CP8" s="23">
        <v>2.1714319999999998</v>
      </c>
      <c r="CQ8" s="23">
        <v>2.3294169999999998</v>
      </c>
      <c r="CR8" s="23">
        <v>2.4551180000000001</v>
      </c>
      <c r="CS8" s="23">
        <v>2.6164269999999998</v>
      </c>
      <c r="CT8" s="23">
        <v>2.5202800000000001</v>
      </c>
      <c r="CU8" s="23">
        <v>2.5024670000000002</v>
      </c>
      <c r="CV8" s="23">
        <v>2.5397150000000002</v>
      </c>
      <c r="CW8" s="23">
        <v>2.4915880000000001</v>
      </c>
      <c r="CX8" s="23">
        <v>2.518256</v>
      </c>
      <c r="CY8" s="23">
        <v>2.567828</v>
      </c>
      <c r="CZ8" s="23">
        <v>2.5021949999999999</v>
      </c>
      <c r="DA8" s="23">
        <v>2.3934869999999999</v>
      </c>
      <c r="DB8" s="23">
        <v>2.4301539999999999</v>
      </c>
      <c r="DC8" s="23">
        <v>2.4338709999999999</v>
      </c>
      <c r="DD8" s="23">
        <v>2.3319869999999998</v>
      </c>
      <c r="DE8" s="23">
        <v>2.1818409999999999</v>
      </c>
      <c r="DF8" s="23">
        <v>1.9753369999999999</v>
      </c>
      <c r="DG8" s="23">
        <v>1.9908090000000001</v>
      </c>
      <c r="DH8" s="23">
        <v>2.0197340000000001</v>
      </c>
      <c r="DI8" s="23">
        <v>2.0146929999999998</v>
      </c>
      <c r="DJ8" s="23">
        <v>2.019568</v>
      </c>
      <c r="DK8" s="23">
        <v>2.0431349999999999</v>
      </c>
      <c r="DL8" s="23">
        <v>2.1708910000000001</v>
      </c>
      <c r="DM8" s="23">
        <v>2.4001320000000002</v>
      </c>
      <c r="DN8" s="23">
        <v>2.405405</v>
      </c>
      <c r="DO8" s="23">
        <v>2.3962590000000001</v>
      </c>
      <c r="DP8" s="23">
        <v>2.4243199999999998</v>
      </c>
      <c r="DQ8" s="23">
        <v>2.2994279999999998</v>
      </c>
      <c r="DR8" s="23">
        <v>2.4911569999999998</v>
      </c>
      <c r="DS8" s="23">
        <v>2.4921500000000001</v>
      </c>
      <c r="DT8" s="23">
        <v>2.759414</v>
      </c>
      <c r="DU8" s="23">
        <v>3.051358</v>
      </c>
      <c r="DV8" s="23">
        <v>3.290454</v>
      </c>
      <c r="DW8" s="23">
        <v>3.337189</v>
      </c>
      <c r="DX8" s="23">
        <v>3.472623</v>
      </c>
      <c r="DY8" s="23">
        <v>3.5595680000000001</v>
      </c>
      <c r="DZ8" s="23">
        <v>3.9461659999999998</v>
      </c>
      <c r="EA8" s="23">
        <v>4.0456260000000004</v>
      </c>
      <c r="EB8" s="23">
        <v>4.1797839999999997</v>
      </c>
      <c r="EC8" s="23">
        <v>3.9312269999999998</v>
      </c>
      <c r="ED8" s="23">
        <v>3.6782149999999998</v>
      </c>
      <c r="EE8" s="23">
        <v>3.7967759999999999</v>
      </c>
      <c r="EF8" s="23">
        <v>3.8168169999999999</v>
      </c>
      <c r="EG8" s="23">
        <v>3.8578600000000001</v>
      </c>
      <c r="EH8" s="23">
        <v>4.1055720000000004</v>
      </c>
      <c r="EI8" s="23">
        <v>4.3126249999999997</v>
      </c>
      <c r="EJ8" s="23">
        <v>4.6417820000000001</v>
      </c>
      <c r="EK8" s="23">
        <v>4.7868599999999999</v>
      </c>
      <c r="EL8" s="23">
        <v>5.1418499999999998</v>
      </c>
      <c r="EM8" s="23">
        <v>5.4234099999999996</v>
      </c>
      <c r="EN8" s="23">
        <v>5.4373149999999999</v>
      </c>
      <c r="EO8" s="23">
        <v>5.5548710000000003</v>
      </c>
      <c r="EP8" s="23">
        <v>6.0895849999999996</v>
      </c>
      <c r="EQ8" s="23">
        <v>6.0040050000000003</v>
      </c>
      <c r="ER8" s="23">
        <v>5.4835729999999998</v>
      </c>
      <c r="ES8" s="23">
        <v>5.2413299999999996</v>
      </c>
      <c r="ET8" s="23">
        <v>5.0158290000000001</v>
      </c>
      <c r="EU8" s="23">
        <v>5.8504310000000004</v>
      </c>
      <c r="EV8" s="23">
        <v>6.6815329999999999</v>
      </c>
      <c r="EW8" s="23">
        <v>7.4401080000000004</v>
      </c>
      <c r="EX8" s="23">
        <v>7.6687010000000004</v>
      </c>
      <c r="EY8" s="23">
        <v>9.3694559999999996</v>
      </c>
      <c r="EZ8" s="23">
        <v>10.91259</v>
      </c>
      <c r="FA8" s="23">
        <v>11.22465</v>
      </c>
      <c r="FB8" s="23">
        <v>11.49151</v>
      </c>
      <c r="FC8" s="23">
        <v>10.94632</v>
      </c>
      <c r="FD8" s="23">
        <v>11.113720000000001</v>
      </c>
      <c r="FE8" s="23">
        <v>13.370380000000001</v>
      </c>
      <c r="FF8" s="23">
        <v>14.265940000000001</v>
      </c>
      <c r="FG8" s="23">
        <v>14.61496</v>
      </c>
      <c r="FH8" s="23">
        <v>17.521270000000001</v>
      </c>
      <c r="FI8" s="23">
        <v>17.80416</v>
      </c>
    </row>
    <row r="22" spans="1:14" ht="15" customHeight="1" x14ac:dyDescent="0.25">
      <c r="B22"/>
      <c r="C22"/>
      <c r="D22"/>
      <c r="E22"/>
      <c r="F22"/>
      <c r="G22"/>
      <c r="H22"/>
      <c r="I22"/>
      <c r="J22"/>
      <c r="K22"/>
      <c r="L22"/>
      <c r="M22"/>
      <c r="N22"/>
    </row>
    <row r="23" spans="1:14" x14ac:dyDescent="0.25">
      <c r="A23" t="s">
        <v>531</v>
      </c>
    </row>
  </sheetData>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C645B-1D81-426C-8CC5-5D117C3EFDEF}">
  <dimension ref="A1:AD174"/>
  <sheetViews>
    <sheetView showGridLines="0" zoomScale="70" zoomScaleNormal="70" workbookViewId="0"/>
  </sheetViews>
  <sheetFormatPr defaultRowHeight="15" x14ac:dyDescent="0.25"/>
  <cols>
    <col min="8" max="8" width="2.140625" customWidth="1"/>
  </cols>
  <sheetData>
    <row r="1" spans="1:30" ht="24" x14ac:dyDescent="0.4">
      <c r="A1" s="2" t="s">
        <v>673</v>
      </c>
    </row>
    <row r="2" spans="1:30" ht="18.75" x14ac:dyDescent="0.3">
      <c r="A2" s="5" t="s">
        <v>680</v>
      </c>
      <c r="Q2" s="1" t="str">
        <f>HYPERLINK("#'Contents'!A1","&lt;&lt;Back")</f>
        <v>&lt;&lt;Back</v>
      </c>
      <c r="T2" t="s">
        <v>674</v>
      </c>
      <c r="U2" t="s">
        <v>675</v>
      </c>
      <c r="V2" t="s">
        <v>676</v>
      </c>
      <c r="W2" t="s">
        <v>677</v>
      </c>
      <c r="Z2" t="s">
        <v>678</v>
      </c>
      <c r="AA2" t="s">
        <v>679</v>
      </c>
      <c r="AB2" t="s">
        <v>675</v>
      </c>
      <c r="AC2" s="3"/>
    </row>
    <row r="3" spans="1:30" x14ac:dyDescent="0.25">
      <c r="S3" t="s">
        <v>681</v>
      </c>
      <c r="T3" s="3">
        <v>149.33333333333334</v>
      </c>
      <c r="U3" s="3">
        <v>118.96551724137929</v>
      </c>
      <c r="V3" s="3">
        <v>96.90606500614318</v>
      </c>
      <c r="W3" s="3">
        <v>100.84123858958296</v>
      </c>
      <c r="Y3" t="s">
        <v>681</v>
      </c>
      <c r="Z3" s="3">
        <v>2.0299999999999998</v>
      </c>
      <c r="AA3" s="3">
        <v>3.63</v>
      </c>
      <c r="AB3" s="3">
        <v>9.89</v>
      </c>
      <c r="AC3" s="3"/>
    </row>
    <row r="4" spans="1:30" x14ac:dyDescent="0.25">
      <c r="S4" t="s">
        <v>682</v>
      </c>
      <c r="T4" s="3">
        <v>129.21212121212119</v>
      </c>
      <c r="U4" s="3">
        <v>118.96551724137929</v>
      </c>
      <c r="V4" s="3">
        <v>95.029599017089254</v>
      </c>
      <c r="W4" s="3">
        <v>97.189905136924992</v>
      </c>
      <c r="Y4" t="s">
        <v>682</v>
      </c>
      <c r="Z4" s="3">
        <v>1.92</v>
      </c>
      <c r="AA4" s="3">
        <v>2.91</v>
      </c>
      <c r="AB4" s="3">
        <v>9.89</v>
      </c>
      <c r="AC4" s="3"/>
      <c r="AD4" s="3"/>
    </row>
    <row r="5" spans="1:30" x14ac:dyDescent="0.25">
      <c r="S5" t="s">
        <v>683</v>
      </c>
      <c r="T5" s="3">
        <v>78.060606060606062</v>
      </c>
      <c r="U5" s="3">
        <v>122.81475541299119</v>
      </c>
      <c r="V5" s="3">
        <v>97.442198145872894</v>
      </c>
      <c r="W5" s="3">
        <v>94.505101127617678</v>
      </c>
      <c r="Y5" t="s">
        <v>683</v>
      </c>
      <c r="Z5" s="3">
        <v>1.79</v>
      </c>
      <c r="AA5" s="3">
        <v>2.72</v>
      </c>
      <c r="AB5" s="3">
        <v>10.210000000000001</v>
      </c>
      <c r="AC5" s="3"/>
    </row>
    <row r="6" spans="1:30" x14ac:dyDescent="0.25">
      <c r="S6" t="s">
        <v>684</v>
      </c>
      <c r="T6" s="3">
        <v>50.909090909090907</v>
      </c>
      <c r="U6" s="3">
        <v>120.40898155573375</v>
      </c>
      <c r="V6" s="3">
        <v>96.772031721210766</v>
      </c>
      <c r="W6" s="3">
        <v>91.927689278682649</v>
      </c>
      <c r="Y6" t="s">
        <v>684</v>
      </c>
      <c r="Z6" s="3">
        <v>1.74</v>
      </c>
      <c r="AA6" s="3">
        <v>2.12</v>
      </c>
      <c r="AB6" s="3">
        <v>10.01</v>
      </c>
      <c r="AC6" s="3"/>
    </row>
    <row r="7" spans="1:30" x14ac:dyDescent="0.25">
      <c r="S7" t="s">
        <v>685</v>
      </c>
      <c r="T7" s="3">
        <v>73.696969696969688</v>
      </c>
      <c r="U7" s="3">
        <v>121.25100240577385</v>
      </c>
      <c r="V7" s="3">
        <v>90.874567184184059</v>
      </c>
      <c r="W7" s="3">
        <v>91.712904957938065</v>
      </c>
      <c r="Y7" t="s">
        <v>685</v>
      </c>
      <c r="Z7" s="3">
        <v>1.75</v>
      </c>
      <c r="AA7" s="3">
        <v>1.58</v>
      </c>
      <c r="AB7" s="3">
        <v>10.08</v>
      </c>
      <c r="AC7" s="3"/>
    </row>
    <row r="8" spans="1:30" x14ac:dyDescent="0.25">
      <c r="S8" t="s">
        <v>686</v>
      </c>
      <c r="T8" s="3">
        <v>95.757575757575751</v>
      </c>
      <c r="U8" s="3">
        <v>107.89895749799518</v>
      </c>
      <c r="V8" s="3">
        <v>91.410700323913773</v>
      </c>
      <c r="W8" s="3">
        <v>94.827277608734548</v>
      </c>
      <c r="Y8" t="s">
        <v>686</v>
      </c>
      <c r="Z8" s="3">
        <v>1.61</v>
      </c>
      <c r="AA8" s="3">
        <v>1.75</v>
      </c>
      <c r="AB8" s="3">
        <v>8.9700000000000006</v>
      </c>
      <c r="AC8" s="3"/>
    </row>
    <row r="9" spans="1:30" x14ac:dyDescent="0.25">
      <c r="S9" t="s">
        <v>687</v>
      </c>
      <c r="T9" s="3">
        <v>102.06060606060608</v>
      </c>
      <c r="U9" s="3">
        <v>93.704891740176407</v>
      </c>
      <c r="V9" s="3">
        <v>96.503965151345909</v>
      </c>
      <c r="W9" s="3">
        <v>95.793807052085185</v>
      </c>
      <c r="Y9" t="s">
        <v>687</v>
      </c>
      <c r="Z9" s="3">
        <v>1.74</v>
      </c>
      <c r="AA9" s="3">
        <v>1.8</v>
      </c>
      <c r="AB9" s="3">
        <v>7.79</v>
      </c>
      <c r="AC9" s="3"/>
    </row>
    <row r="10" spans="1:30" x14ac:dyDescent="0.25">
      <c r="S10" t="s">
        <v>688</v>
      </c>
      <c r="T10" s="3">
        <v>105.2121212121212</v>
      </c>
      <c r="U10" s="3">
        <v>76.263031275060129</v>
      </c>
      <c r="V10" s="3">
        <v>104.94806210208868</v>
      </c>
      <c r="W10" s="3">
        <v>97.941650259531059</v>
      </c>
      <c r="Y10" t="s">
        <v>688</v>
      </c>
      <c r="Z10" s="3">
        <v>2.2999999999999998</v>
      </c>
      <c r="AA10" s="3">
        <v>2.86</v>
      </c>
      <c r="AB10" s="3">
        <v>6.34</v>
      </c>
      <c r="AC10" s="3"/>
    </row>
    <row r="11" spans="1:30" x14ac:dyDescent="0.25">
      <c r="S11" t="s">
        <v>689</v>
      </c>
      <c r="T11" s="3">
        <v>98.424242424242422</v>
      </c>
      <c r="U11" s="3">
        <v>70.72975140336807</v>
      </c>
      <c r="V11" s="3">
        <v>106.6904948062102</v>
      </c>
      <c r="W11" s="3">
        <v>102.23733667442276</v>
      </c>
      <c r="Y11" t="s">
        <v>689</v>
      </c>
      <c r="Z11" s="3">
        <v>1.92</v>
      </c>
      <c r="AA11" s="3">
        <v>3.95</v>
      </c>
      <c r="AB11" s="3">
        <v>5.88</v>
      </c>
      <c r="AC11" s="3"/>
    </row>
    <row r="12" spans="1:30" x14ac:dyDescent="0.25">
      <c r="S12" t="s">
        <v>690</v>
      </c>
      <c r="T12" s="3">
        <v>96.727272727272734</v>
      </c>
      <c r="U12" s="3">
        <v>74.3384121892542</v>
      </c>
      <c r="V12" s="3">
        <v>106.95856137607504</v>
      </c>
      <c r="W12" s="3">
        <v>106.1034544478253</v>
      </c>
      <c r="Y12" t="s">
        <v>690</v>
      </c>
      <c r="Z12" s="3">
        <v>2.25</v>
      </c>
      <c r="AA12" s="3">
        <v>4.8899999999999997</v>
      </c>
      <c r="AB12" s="3">
        <v>6.18</v>
      </c>
      <c r="AC12" s="3"/>
    </row>
    <row r="13" spans="1:30" x14ac:dyDescent="0.25">
      <c r="S13" t="s">
        <v>691</v>
      </c>
      <c r="T13" s="3">
        <v>102.54545454545453</v>
      </c>
      <c r="U13" s="3">
        <v>82.518043303929417</v>
      </c>
      <c r="V13" s="3">
        <v>107.22662794593991</v>
      </c>
      <c r="W13" s="3">
        <v>111.68784678718453</v>
      </c>
      <c r="Y13" t="s">
        <v>691</v>
      </c>
      <c r="Z13" s="3">
        <v>2.59</v>
      </c>
      <c r="AA13" s="3">
        <v>4.84</v>
      </c>
      <c r="AB13" s="3">
        <v>6.86</v>
      </c>
      <c r="AC13" s="3"/>
    </row>
    <row r="14" spans="1:30" x14ac:dyDescent="0.25">
      <c r="S14" t="s">
        <v>692</v>
      </c>
      <c r="T14" s="3">
        <v>118.06060606060606</v>
      </c>
      <c r="U14" s="3">
        <v>92.141138732959092</v>
      </c>
      <c r="V14" s="3">
        <v>109.23712721992629</v>
      </c>
      <c r="W14" s="3">
        <v>115.23178807947019</v>
      </c>
      <c r="Y14" t="s">
        <v>692</v>
      </c>
      <c r="Z14" s="3">
        <v>2.54</v>
      </c>
      <c r="AA14" s="3">
        <v>5.86</v>
      </c>
      <c r="AB14" s="3">
        <v>7.66</v>
      </c>
      <c r="AC14" s="3"/>
    </row>
    <row r="15" spans="1:30" x14ac:dyDescent="0.25">
      <c r="S15" t="s">
        <v>693</v>
      </c>
      <c r="T15" s="3">
        <v>129.93939393939394</v>
      </c>
      <c r="U15" s="3">
        <v>108.25982357658378</v>
      </c>
      <c r="V15" s="3">
        <v>115.53669161175026</v>
      </c>
      <c r="W15" s="3">
        <v>123.50098442813673</v>
      </c>
      <c r="Y15" t="s">
        <v>693</v>
      </c>
      <c r="Z15" s="3">
        <v>2.67</v>
      </c>
      <c r="AA15" s="3">
        <v>7.27</v>
      </c>
      <c r="AB15" s="3">
        <v>9</v>
      </c>
      <c r="AC15" s="3"/>
    </row>
    <row r="16" spans="1:30" x14ac:dyDescent="0.25">
      <c r="S16" t="s">
        <v>694</v>
      </c>
      <c r="T16" s="3">
        <v>146.66666666666666</v>
      </c>
      <c r="U16" s="3">
        <v>118.84522854851642</v>
      </c>
      <c r="V16" s="3">
        <v>141.27108231877583</v>
      </c>
      <c r="W16" s="3">
        <v>125.21925899409341</v>
      </c>
      <c r="Y16" t="s">
        <v>694</v>
      </c>
      <c r="Z16" s="3">
        <v>5.07</v>
      </c>
      <c r="AA16" s="3">
        <v>6.16</v>
      </c>
      <c r="AB16" s="3">
        <v>9.8800000000000008</v>
      </c>
      <c r="AC16" s="3"/>
    </row>
    <row r="17" spans="1:29" x14ac:dyDescent="0.25">
      <c r="S17" t="s">
        <v>695</v>
      </c>
      <c r="T17" s="3">
        <v>154.66666666666666</v>
      </c>
      <c r="U17" s="3">
        <v>95.028067361668008</v>
      </c>
      <c r="V17" s="3">
        <v>149.1790461297889</v>
      </c>
      <c r="W17" s="3">
        <v>123.8231609092536</v>
      </c>
      <c r="Y17" t="s">
        <v>695</v>
      </c>
      <c r="Z17" s="3">
        <v>2.56</v>
      </c>
      <c r="AA17" s="3">
        <v>6.13</v>
      </c>
      <c r="AB17" s="3">
        <v>7.9</v>
      </c>
      <c r="AC17" s="3"/>
    </row>
    <row r="18" spans="1:29" x14ac:dyDescent="0.25">
      <c r="S18" t="s">
        <v>696</v>
      </c>
      <c r="T18" s="3">
        <v>152.72727272727275</v>
      </c>
      <c r="U18" s="3">
        <v>99.599037690457081</v>
      </c>
      <c r="V18" s="3">
        <v>147.70467999553222</v>
      </c>
      <c r="W18" s="3">
        <v>128.65580812600678</v>
      </c>
      <c r="Y18" t="s">
        <v>696</v>
      </c>
      <c r="Z18" s="3">
        <v>2.61</v>
      </c>
      <c r="AA18" s="3">
        <v>7.15</v>
      </c>
      <c r="AB18" s="3">
        <v>8.2799999999999994</v>
      </c>
      <c r="AC18" s="3"/>
    </row>
    <row r="19" spans="1:29" x14ac:dyDescent="0.25">
      <c r="S19" t="s">
        <v>697</v>
      </c>
      <c r="T19" s="3">
        <v>160.969696969697</v>
      </c>
      <c r="U19" s="3">
        <v>107.29751403368081</v>
      </c>
      <c r="V19" s="3">
        <v>156.41684351613983</v>
      </c>
      <c r="W19" s="3">
        <v>137.03239663504561</v>
      </c>
      <c r="Y19" t="s">
        <v>697</v>
      </c>
      <c r="Z19" s="3">
        <v>2.89</v>
      </c>
      <c r="AA19" s="3">
        <v>8.91</v>
      </c>
      <c r="AB19" s="3">
        <v>8.92</v>
      </c>
      <c r="AC19" s="3"/>
    </row>
    <row r="20" spans="1:29" x14ac:dyDescent="0.25">
      <c r="S20" t="s">
        <v>698</v>
      </c>
      <c r="T20" s="3">
        <v>174.06060606060606</v>
      </c>
      <c r="U20" s="3">
        <v>115.71772253408177</v>
      </c>
      <c r="V20" s="3">
        <v>181.61510108343572</v>
      </c>
      <c r="W20" s="3">
        <v>132.52192589940935</v>
      </c>
      <c r="Y20" t="s">
        <v>698</v>
      </c>
      <c r="Z20" s="3">
        <v>3.23</v>
      </c>
      <c r="AA20" s="3">
        <v>10.3</v>
      </c>
      <c r="AB20" s="3">
        <v>9.6199999999999992</v>
      </c>
      <c r="AC20" s="3"/>
    </row>
    <row r="21" spans="1:29" x14ac:dyDescent="0.25">
      <c r="S21" t="s">
        <v>699</v>
      </c>
      <c r="T21" s="3">
        <v>177.69696969696969</v>
      </c>
      <c r="U21" s="3">
        <v>124.61908580593422</v>
      </c>
      <c r="V21" s="3">
        <v>205.07092594661009</v>
      </c>
      <c r="W21" s="3">
        <v>131.3406121353141</v>
      </c>
      <c r="Y21" t="s">
        <v>699</v>
      </c>
      <c r="Z21" s="3">
        <v>3.8</v>
      </c>
      <c r="AA21" s="3">
        <v>12.51</v>
      </c>
      <c r="AB21" s="3">
        <v>10.36</v>
      </c>
      <c r="AC21" s="3"/>
    </row>
    <row r="22" spans="1:29" x14ac:dyDescent="0.25">
      <c r="S22" t="s">
        <v>700</v>
      </c>
      <c r="T22" s="3">
        <v>167.03030303030303</v>
      </c>
      <c r="U22" s="3">
        <v>129.91178829190056</v>
      </c>
      <c r="V22" s="3">
        <v>213.78308946721768</v>
      </c>
      <c r="W22" s="3">
        <v>131.98496509754787</v>
      </c>
      <c r="Y22" t="s">
        <v>700</v>
      </c>
      <c r="Z22" s="3">
        <v>4.05</v>
      </c>
      <c r="AA22" s="3">
        <v>15.43</v>
      </c>
      <c r="AB22" s="3">
        <v>10.8</v>
      </c>
      <c r="AC22" s="3"/>
    </row>
    <row r="23" spans="1:29" ht="14.45" customHeight="1" x14ac:dyDescent="0.25">
      <c r="S23" t="s">
        <v>701</v>
      </c>
      <c r="T23" s="3">
        <v>176.4848484848485</v>
      </c>
      <c r="U23" s="3">
        <v>137.61026463512428</v>
      </c>
      <c r="V23" s="3">
        <v>215.39148888640676</v>
      </c>
      <c r="W23" s="3">
        <v>129.19276892786826</v>
      </c>
      <c r="Y23" t="s">
        <v>701</v>
      </c>
      <c r="Z23" s="3">
        <v>5.1100000000000003</v>
      </c>
      <c r="AA23" s="3">
        <v>22.84</v>
      </c>
      <c r="AB23" s="3">
        <v>11.44</v>
      </c>
      <c r="AC23" s="3"/>
    </row>
    <row r="24" spans="1:29" x14ac:dyDescent="0.25">
      <c r="S24" t="s">
        <v>702</v>
      </c>
      <c r="T24" s="3">
        <v>199.03030303030303</v>
      </c>
      <c r="U24" s="3">
        <v>148.91740176423417</v>
      </c>
      <c r="V24" s="3">
        <v>275.43840053613314</v>
      </c>
      <c r="W24" s="3">
        <v>130.91104349382493</v>
      </c>
      <c r="Y24" t="s">
        <v>702</v>
      </c>
      <c r="Z24" s="3">
        <v>5.48</v>
      </c>
      <c r="AA24" s="3">
        <v>31.05</v>
      </c>
      <c r="AB24" s="3">
        <v>12.38</v>
      </c>
      <c r="AC24" s="3"/>
    </row>
    <row r="25" spans="1:29" x14ac:dyDescent="0.25">
      <c r="S25" t="s">
        <v>703</v>
      </c>
      <c r="T25" s="3">
        <v>193.69696969696969</v>
      </c>
      <c r="U25" s="3">
        <v>183.44025661587807</v>
      </c>
      <c r="V25" s="3">
        <v>321.67988383781972</v>
      </c>
      <c r="W25" s="3">
        <v>131.98496509754787</v>
      </c>
      <c r="Y25" t="s">
        <v>703</v>
      </c>
      <c r="Z25" s="3">
        <v>5.0199999999999996</v>
      </c>
      <c r="AA25" s="3">
        <v>27.62</v>
      </c>
      <c r="AB25" s="3">
        <v>15.25</v>
      </c>
      <c r="AC25" s="3"/>
    </row>
    <row r="26" spans="1:29" x14ac:dyDescent="0.25">
      <c r="S26" t="s">
        <v>704</v>
      </c>
      <c r="T26" s="3">
        <v>176.72727272727272</v>
      </c>
      <c r="U26" s="3">
        <v>184.28227746591818</v>
      </c>
      <c r="V26" s="3">
        <v>326.37104881045457</v>
      </c>
      <c r="W26" s="3">
        <v>131.98496509754787</v>
      </c>
      <c r="Y26" t="s">
        <v>704</v>
      </c>
      <c r="Z26" s="3">
        <v>3.73</v>
      </c>
      <c r="AA26" s="3">
        <v>38.03</v>
      </c>
      <c r="AB26" s="3">
        <v>15.32</v>
      </c>
      <c r="AC26" s="3"/>
    </row>
    <row r="27" spans="1:29" x14ac:dyDescent="0.25">
      <c r="S27" t="s">
        <v>705</v>
      </c>
      <c r="T27" s="3">
        <v>203.39393939393941</v>
      </c>
      <c r="U27" s="3">
        <v>176.70408981555732</v>
      </c>
      <c r="V27" s="3">
        <v>314.57611973640121</v>
      </c>
      <c r="W27" s="3">
        <v>138.21371039914084</v>
      </c>
      <c r="Y27" t="s">
        <v>705</v>
      </c>
      <c r="Z27" s="3">
        <v>4.33</v>
      </c>
      <c r="AA27" s="3">
        <v>28.26</v>
      </c>
      <c r="AB27" s="3">
        <v>14.69</v>
      </c>
      <c r="AC27" s="3"/>
    </row>
    <row r="28" spans="1:29" x14ac:dyDescent="0.25">
      <c r="A28" s="300" t="s">
        <v>707</v>
      </c>
      <c r="B28" s="300"/>
      <c r="C28" s="300"/>
      <c r="D28" s="300"/>
      <c r="E28" s="300"/>
      <c r="F28" s="300"/>
      <c r="G28" s="300"/>
      <c r="H28" s="300"/>
      <c r="I28" s="300"/>
      <c r="J28" s="300"/>
      <c r="K28" s="300"/>
      <c r="L28" s="300"/>
      <c r="M28" s="300"/>
      <c r="N28" s="300"/>
      <c r="O28" s="300"/>
      <c r="S28" t="s">
        <v>706</v>
      </c>
      <c r="T28" s="3">
        <v>226.66666666666666</v>
      </c>
      <c r="U28" s="3">
        <v>204.49077786688048</v>
      </c>
      <c r="V28" s="3">
        <v>295.81145984586169</v>
      </c>
      <c r="W28" s="3">
        <v>146.69769106855196</v>
      </c>
      <c r="Y28" t="s">
        <v>706</v>
      </c>
      <c r="Z28" s="3">
        <v>4.66</v>
      </c>
      <c r="AA28" s="3">
        <v>27.23</v>
      </c>
      <c r="AB28" s="3">
        <v>17</v>
      </c>
      <c r="AC28" s="3"/>
    </row>
    <row r="29" spans="1:29" x14ac:dyDescent="0.25">
      <c r="A29" s="300"/>
      <c r="B29" s="300"/>
      <c r="C29" s="300"/>
      <c r="D29" s="300"/>
      <c r="E29" s="300"/>
      <c r="F29" s="300"/>
      <c r="G29" s="300"/>
      <c r="H29" s="300"/>
      <c r="I29" s="300"/>
      <c r="J29" s="300"/>
      <c r="K29" s="300"/>
      <c r="L29" s="300"/>
      <c r="M29" s="300"/>
      <c r="N29" s="300"/>
      <c r="O29" s="300"/>
      <c r="S29" t="s">
        <v>708</v>
      </c>
      <c r="T29" s="3">
        <v>272.4848484848485</v>
      </c>
      <c r="U29" s="3">
        <v>181.75621491579787</v>
      </c>
      <c r="V29" s="3">
        <v>345.40377527085894</v>
      </c>
      <c r="W29" s="3">
        <v>163.23608376588507</v>
      </c>
      <c r="Y29" t="s">
        <v>708</v>
      </c>
      <c r="Z29" s="3">
        <v>4.88</v>
      </c>
      <c r="AA29" s="3">
        <v>42.39</v>
      </c>
      <c r="AB29" s="3">
        <v>15.11</v>
      </c>
      <c r="AC29" s="3"/>
    </row>
    <row r="30" spans="1:29" x14ac:dyDescent="0.25">
      <c r="A30" s="300"/>
      <c r="B30" s="300"/>
      <c r="C30" s="300"/>
      <c r="D30" s="300"/>
      <c r="E30" s="300"/>
      <c r="F30" s="300"/>
      <c r="G30" s="300"/>
      <c r="H30" s="300"/>
      <c r="I30" s="300"/>
      <c r="J30" s="300"/>
      <c r="K30" s="300"/>
      <c r="L30" s="300"/>
      <c r="M30" s="300"/>
      <c r="N30" s="300"/>
      <c r="O30" s="300"/>
      <c r="S30" t="s">
        <v>709</v>
      </c>
      <c r="T30" s="3">
        <v>250.66666666666669</v>
      </c>
      <c r="U30" s="3">
        <v>195.95028067361665</v>
      </c>
      <c r="V30" s="3">
        <v>393.65575784653186</v>
      </c>
      <c r="W30" s="3">
        <v>164.20261320923572</v>
      </c>
      <c r="Y30" t="s">
        <v>709</v>
      </c>
      <c r="Z30" s="3">
        <v>6.53</v>
      </c>
      <c r="AA30" s="3">
        <v>32.200000000000003</v>
      </c>
      <c r="AB30" s="3">
        <v>16.29</v>
      </c>
      <c r="AC30" s="3"/>
    </row>
    <row r="31" spans="1:29" x14ac:dyDescent="0.25">
      <c r="A31" s="300"/>
      <c r="B31" s="300"/>
      <c r="C31" s="300"/>
      <c r="D31" s="300"/>
      <c r="E31" s="300"/>
      <c r="F31" s="300"/>
      <c r="G31" s="300"/>
      <c r="H31" s="300"/>
      <c r="I31" s="300"/>
      <c r="J31" s="300"/>
      <c r="K31" s="300"/>
      <c r="L31" s="300"/>
      <c r="M31" s="300"/>
      <c r="N31" s="300"/>
      <c r="O31" s="300"/>
      <c r="S31" t="s">
        <v>710</v>
      </c>
      <c r="T31" s="3">
        <v>266.90909090909088</v>
      </c>
      <c r="U31" s="3">
        <v>200.64153969526865</v>
      </c>
      <c r="V31" s="3">
        <v>348.35250753937225</v>
      </c>
      <c r="W31" s="3">
        <v>164.41739752998029</v>
      </c>
      <c r="Y31" t="s">
        <v>710</v>
      </c>
      <c r="Z31" s="3">
        <v>8.14</v>
      </c>
      <c r="AA31" s="3">
        <v>29.17</v>
      </c>
      <c r="AB31" s="3">
        <v>16.68</v>
      </c>
      <c r="AC31" s="3"/>
    </row>
    <row r="32" spans="1:29" x14ac:dyDescent="0.25">
      <c r="A32" t="s">
        <v>711</v>
      </c>
      <c r="S32" t="s">
        <v>712</v>
      </c>
      <c r="T32" s="3">
        <v>283.15151515151513</v>
      </c>
      <c r="U32" s="3">
        <v>186.80834001603844</v>
      </c>
      <c r="V32" s="3">
        <v>339.10421087903495</v>
      </c>
      <c r="W32" s="3">
        <v>156.14820118131377</v>
      </c>
      <c r="Y32" t="s">
        <v>712</v>
      </c>
      <c r="Z32" s="3">
        <v>7.67</v>
      </c>
      <c r="AA32" s="3">
        <v>33.56</v>
      </c>
      <c r="AB32" s="3">
        <v>15.53</v>
      </c>
      <c r="AC32" s="3"/>
    </row>
    <row r="33" spans="19:29" x14ac:dyDescent="0.25">
      <c r="S33" t="s">
        <v>713</v>
      </c>
      <c r="T33" s="3">
        <v>254.78787878787878</v>
      </c>
      <c r="U33" s="3">
        <v>227.1050521251002</v>
      </c>
      <c r="V33" s="3">
        <v>322.21601697754943</v>
      </c>
      <c r="W33" s="3">
        <v>142.50939681403256</v>
      </c>
      <c r="Y33" t="s">
        <v>713</v>
      </c>
      <c r="Z33" s="3">
        <v>7.26</v>
      </c>
      <c r="AA33" s="3">
        <v>51.33</v>
      </c>
      <c r="AB33" s="3">
        <v>18.88</v>
      </c>
      <c r="AC33" s="3"/>
    </row>
    <row r="34" spans="19:29" x14ac:dyDescent="0.25">
      <c r="S34" t="s">
        <v>714</v>
      </c>
      <c r="T34" s="3">
        <v>232.72727272727272</v>
      </c>
      <c r="U34" s="3">
        <v>255.13231756214915</v>
      </c>
      <c r="V34" s="3">
        <v>307.7404222048475</v>
      </c>
      <c r="W34" s="3">
        <v>141.22069088956505</v>
      </c>
      <c r="Y34" t="s">
        <v>714</v>
      </c>
      <c r="Z34" s="3">
        <v>8.7899999999999991</v>
      </c>
      <c r="AA34" s="3">
        <v>70.040000000000006</v>
      </c>
      <c r="AB34" s="3">
        <v>21.21</v>
      </c>
      <c r="AC34" s="3"/>
    </row>
    <row r="35" spans="19:29" x14ac:dyDescent="0.25">
      <c r="S35" t="s">
        <v>715</v>
      </c>
      <c r="T35" s="3">
        <v>213.81818181818181</v>
      </c>
      <c r="U35" s="3">
        <v>285.44506816359257</v>
      </c>
      <c r="V35" s="3">
        <v>311.8954540377527</v>
      </c>
      <c r="W35" s="3">
        <v>140.89851440844816</v>
      </c>
      <c r="Y35" t="s">
        <v>715</v>
      </c>
      <c r="Z35" s="3">
        <v>7.76</v>
      </c>
      <c r="AA35" s="3">
        <v>59.1</v>
      </c>
      <c r="AB35" s="3">
        <v>23.73</v>
      </c>
      <c r="AC35" s="3"/>
    </row>
    <row r="36" spans="19:29" x14ac:dyDescent="0.25">
      <c r="S36" t="s">
        <v>716</v>
      </c>
      <c r="T36" s="3">
        <v>218.90909090909091</v>
      </c>
      <c r="U36" s="3">
        <v>262.71050521250999</v>
      </c>
      <c r="V36" s="3">
        <v>292.05852786775381</v>
      </c>
      <c r="W36" s="3">
        <v>141.9724360121711</v>
      </c>
      <c r="Y36" t="s">
        <v>716</v>
      </c>
      <c r="Z36" s="3">
        <v>5.62</v>
      </c>
      <c r="AA36" s="3">
        <v>39.020000000000003</v>
      </c>
      <c r="AB36" s="3">
        <v>21.84</v>
      </c>
      <c r="AC36" s="3"/>
    </row>
    <row r="37" spans="19:29" x14ac:dyDescent="0.25">
      <c r="S37" t="s">
        <v>717</v>
      </c>
      <c r="T37" s="3">
        <v>211.8787878787879</v>
      </c>
      <c r="U37" s="3">
        <v>235.64554931836406</v>
      </c>
      <c r="V37" s="3">
        <v>270.61320227856584</v>
      </c>
      <c r="W37" s="3">
        <v>141.43547521030962</v>
      </c>
      <c r="Y37" t="s">
        <v>717</v>
      </c>
      <c r="Z37" s="3">
        <v>5.28</v>
      </c>
      <c r="AA37" s="3">
        <v>35.72</v>
      </c>
      <c r="AB37" s="3">
        <v>19.59</v>
      </c>
      <c r="AC37" s="3"/>
    </row>
    <row r="38" spans="19:29" x14ac:dyDescent="0.25">
      <c r="S38" t="s">
        <v>718</v>
      </c>
      <c r="T38" s="3">
        <v>189.33333333333331</v>
      </c>
      <c r="U38" s="3">
        <v>247.55412991178821</v>
      </c>
      <c r="V38" s="3">
        <v>250.10610968390483</v>
      </c>
      <c r="W38" s="3">
        <v>139.0728476821192</v>
      </c>
      <c r="Y38" t="s">
        <v>718</v>
      </c>
      <c r="Z38" s="3">
        <v>5.5</v>
      </c>
      <c r="AA38" s="3">
        <v>36.04</v>
      </c>
      <c r="AB38" s="3">
        <v>20.58</v>
      </c>
      <c r="AC38" s="3"/>
    </row>
    <row r="39" spans="19:29" x14ac:dyDescent="0.25">
      <c r="S39" t="s">
        <v>719</v>
      </c>
      <c r="T39" s="3">
        <v>194.90909090909093</v>
      </c>
      <c r="U39" s="3">
        <v>242.86287089013632</v>
      </c>
      <c r="V39" s="3">
        <v>234.15614877694625</v>
      </c>
      <c r="W39" s="3">
        <v>139.60980848398066</v>
      </c>
      <c r="Y39" t="s">
        <v>719</v>
      </c>
      <c r="Z39" s="3">
        <v>3.27</v>
      </c>
      <c r="AA39" s="3">
        <v>20.18</v>
      </c>
      <c r="AB39" s="3">
        <v>20.190000000000001</v>
      </c>
      <c r="AC39" s="3"/>
    </row>
    <row r="40" spans="19:29" x14ac:dyDescent="0.25">
      <c r="S40" t="s">
        <v>720</v>
      </c>
      <c r="T40" s="3">
        <v>194.66666666666666</v>
      </c>
      <c r="U40" s="3">
        <v>221.57177225340817</v>
      </c>
      <c r="V40" s="3">
        <v>219.81458728917681</v>
      </c>
      <c r="W40" s="3">
        <v>140.68373008770359</v>
      </c>
      <c r="Y40" t="s">
        <v>720</v>
      </c>
      <c r="Z40" s="3">
        <v>2.38</v>
      </c>
      <c r="AA40" s="3">
        <v>16.54</v>
      </c>
      <c r="AB40" s="3">
        <v>18.420000000000002</v>
      </c>
      <c r="AC40" s="3"/>
    </row>
    <row r="41" spans="19:29" x14ac:dyDescent="0.25">
      <c r="S41" t="s">
        <v>721</v>
      </c>
      <c r="T41" s="3">
        <v>185.45454545454544</v>
      </c>
      <c r="U41" s="3">
        <v>192.82277465918202</v>
      </c>
      <c r="V41" s="3">
        <v>211.77259019323134</v>
      </c>
      <c r="W41" s="3">
        <v>137.03239663504561</v>
      </c>
      <c r="Y41" t="s">
        <v>721</v>
      </c>
      <c r="Z41" s="3">
        <v>2.2999999999999998</v>
      </c>
      <c r="AA41" s="3">
        <v>13.81</v>
      </c>
      <c r="AB41" s="3">
        <v>16.03</v>
      </c>
      <c r="AC41" s="3"/>
    </row>
    <row r="42" spans="19:29" x14ac:dyDescent="0.25">
      <c r="S42" t="s">
        <v>722</v>
      </c>
      <c r="T42" s="3">
        <v>200</v>
      </c>
      <c r="U42" s="3">
        <v>172.85485164394544</v>
      </c>
      <c r="V42" s="3">
        <v>209.0919244945828</v>
      </c>
      <c r="W42" s="3">
        <v>140.57633792733131</v>
      </c>
      <c r="Y42" t="s">
        <v>722</v>
      </c>
      <c r="Z42" s="3">
        <v>2.16</v>
      </c>
      <c r="AA42" s="3">
        <v>13.52</v>
      </c>
      <c r="AB42" s="3">
        <v>14.37</v>
      </c>
      <c r="AC42" s="3"/>
    </row>
    <row r="43" spans="19:29" x14ac:dyDescent="0.25">
      <c r="S43" t="s">
        <v>723</v>
      </c>
      <c r="T43" s="3">
        <v>179.63636363636363</v>
      </c>
      <c r="U43" s="3">
        <v>161.54771451483558</v>
      </c>
      <c r="V43" s="3">
        <v>204.40075952194798</v>
      </c>
      <c r="W43" s="3">
        <v>136.28065151243959</v>
      </c>
      <c r="Y43" t="s">
        <v>723</v>
      </c>
      <c r="Z43" s="3">
        <v>2.15</v>
      </c>
      <c r="AA43" s="3">
        <v>10.11</v>
      </c>
      <c r="AB43" s="3">
        <v>13.43</v>
      </c>
      <c r="AC43" s="3"/>
    </row>
    <row r="44" spans="19:29" x14ac:dyDescent="0.25">
      <c r="S44" t="s">
        <v>724</v>
      </c>
      <c r="T44" s="3">
        <v>177.69696969696969</v>
      </c>
      <c r="U44" s="3">
        <v>152.52606255012026</v>
      </c>
      <c r="V44" s="3">
        <v>185.36803306154363</v>
      </c>
      <c r="W44" s="3">
        <v>131.66278861643099</v>
      </c>
      <c r="Y44" t="s">
        <v>724</v>
      </c>
      <c r="Z44" s="3">
        <v>2.1800000000000002</v>
      </c>
      <c r="AA44" s="3">
        <v>10.35</v>
      </c>
      <c r="AB44" s="3">
        <v>12.68</v>
      </c>
      <c r="AC44" s="3"/>
    </row>
    <row r="45" spans="19:29" x14ac:dyDescent="0.25">
      <c r="S45" t="s">
        <v>725</v>
      </c>
      <c r="T45" s="3">
        <v>191.5151515151515</v>
      </c>
      <c r="U45" s="3">
        <v>156.25501202886926</v>
      </c>
      <c r="V45" s="3">
        <v>195.15246286161064</v>
      </c>
      <c r="W45" s="3">
        <v>133.05888670127081</v>
      </c>
      <c r="Y45" t="s">
        <v>725</v>
      </c>
      <c r="Z45" s="3">
        <v>2.5499999999999998</v>
      </c>
      <c r="AA45" s="3">
        <v>9.5500000000000007</v>
      </c>
      <c r="AB45" s="3">
        <v>12.99</v>
      </c>
      <c r="AC45" s="3"/>
    </row>
    <row r="46" spans="19:29" x14ac:dyDescent="0.25">
      <c r="S46" t="s">
        <v>726</v>
      </c>
      <c r="T46" s="3">
        <v>205.33333333333331</v>
      </c>
      <c r="U46" s="3">
        <v>150.84202085004006</v>
      </c>
      <c r="V46" s="3">
        <v>211.2364570535016</v>
      </c>
      <c r="W46" s="3">
        <v>130.69625917308036</v>
      </c>
      <c r="Y46" t="s">
        <v>726</v>
      </c>
      <c r="Z46" s="3">
        <v>2.58</v>
      </c>
      <c r="AA46" s="3">
        <v>11.19</v>
      </c>
      <c r="AB46" s="3">
        <v>12.54</v>
      </c>
      <c r="AC46" s="3"/>
    </row>
    <row r="47" spans="19:29" x14ac:dyDescent="0.25">
      <c r="S47" t="s">
        <v>727</v>
      </c>
      <c r="T47" s="3">
        <v>223.51515151515153</v>
      </c>
      <c r="U47" s="3">
        <v>146.87249398556534</v>
      </c>
      <c r="V47" s="3">
        <v>211.1024237685692</v>
      </c>
      <c r="W47" s="3">
        <v>133.70323966350455</v>
      </c>
      <c r="Y47" t="s">
        <v>727</v>
      </c>
      <c r="Z47" s="3">
        <v>2.64</v>
      </c>
      <c r="AA47" s="3">
        <v>11.55</v>
      </c>
      <c r="AB47" s="3">
        <v>12.21</v>
      </c>
      <c r="AC47" s="3"/>
    </row>
    <row r="48" spans="19:29" x14ac:dyDescent="0.25">
      <c r="S48" t="s">
        <v>728</v>
      </c>
      <c r="T48" s="3">
        <v>215.99999999999997</v>
      </c>
      <c r="U48" s="3">
        <v>151.80433039294303</v>
      </c>
      <c r="V48" s="3">
        <v>216.86585502066347</v>
      </c>
      <c r="W48" s="3">
        <v>131.66278861643099</v>
      </c>
      <c r="Y48" t="s">
        <v>728</v>
      </c>
      <c r="Z48" s="3">
        <v>2.99</v>
      </c>
      <c r="AA48" s="3">
        <v>14.57</v>
      </c>
      <c r="AB48" s="3">
        <v>12.62</v>
      </c>
      <c r="AC48" s="3"/>
    </row>
    <row r="49" spans="19:29" x14ac:dyDescent="0.25">
      <c r="S49" t="s">
        <v>729</v>
      </c>
      <c r="T49" s="3">
        <v>197.33333333333334</v>
      </c>
      <c r="U49" s="3">
        <v>153.00721732157177</v>
      </c>
      <c r="V49" s="3">
        <v>210.70032391377191</v>
      </c>
      <c r="W49" s="3">
        <v>132.84410238052621</v>
      </c>
      <c r="Y49" t="s">
        <v>729</v>
      </c>
      <c r="Z49" s="3">
        <v>2.71</v>
      </c>
      <c r="AA49" s="3">
        <v>14.49</v>
      </c>
      <c r="AB49" s="3">
        <v>12.72</v>
      </c>
      <c r="AC49" s="3"/>
    </row>
    <row r="50" spans="19:29" x14ac:dyDescent="0.25">
      <c r="S50" t="s">
        <v>730</v>
      </c>
      <c r="T50" s="3">
        <v>183.51515151515153</v>
      </c>
      <c r="U50" s="3">
        <v>173.69687249398552</v>
      </c>
      <c r="V50" s="3">
        <v>160.03574220931532</v>
      </c>
      <c r="W50" s="3">
        <v>128.87059244675137</v>
      </c>
      <c r="Y50" t="s">
        <v>730</v>
      </c>
      <c r="Z50" s="3">
        <v>2.5299999999999998</v>
      </c>
      <c r="AA50" s="3">
        <v>11.51</v>
      </c>
      <c r="AB50" s="3">
        <v>14.44</v>
      </c>
      <c r="AC50" s="3"/>
    </row>
    <row r="51" spans="19:29" x14ac:dyDescent="0.25">
      <c r="S51" t="s">
        <v>731</v>
      </c>
      <c r="T51" s="3">
        <v>188.36363636363637</v>
      </c>
      <c r="U51" s="3">
        <v>172.49398556535684</v>
      </c>
      <c r="V51" s="3">
        <v>155.34457723668044</v>
      </c>
      <c r="W51" s="3">
        <v>127.15231788079471</v>
      </c>
      <c r="Y51" t="s">
        <v>731</v>
      </c>
      <c r="Z51" s="3">
        <v>3.18</v>
      </c>
      <c r="AA51" s="3">
        <v>9.56</v>
      </c>
      <c r="AB51" s="3">
        <v>14.34</v>
      </c>
      <c r="AC51" s="3"/>
    </row>
    <row r="52" spans="19:29" x14ac:dyDescent="0.25">
      <c r="S52" t="s">
        <v>732</v>
      </c>
      <c r="T52" s="3">
        <v>195.15151515151516</v>
      </c>
      <c r="U52" s="3">
        <v>164.07377706495586</v>
      </c>
      <c r="V52" s="3">
        <v>158.15927622026135</v>
      </c>
      <c r="W52" s="3">
        <v>125.54143547521031</v>
      </c>
      <c r="Y52" t="s">
        <v>732</v>
      </c>
      <c r="Z52" s="3">
        <v>1.72</v>
      </c>
      <c r="AA52" s="3">
        <v>8.15</v>
      </c>
      <c r="AB52" s="3">
        <v>13.64</v>
      </c>
      <c r="AC52" s="3"/>
    </row>
    <row r="53" spans="19:29" x14ac:dyDescent="0.25">
      <c r="S53" t="s">
        <v>733</v>
      </c>
      <c r="T53" s="3">
        <v>202.42424242424244</v>
      </c>
      <c r="U53" s="3">
        <v>158.66078588612669</v>
      </c>
      <c r="V53" s="3">
        <v>154.54037752708589</v>
      </c>
      <c r="W53" s="3">
        <v>126.29318059781633</v>
      </c>
      <c r="Y53" t="s">
        <v>733</v>
      </c>
      <c r="Z53" s="3">
        <v>1.5</v>
      </c>
      <c r="AA53" s="3">
        <v>8.5500000000000007</v>
      </c>
      <c r="AB53" s="3">
        <v>13.19</v>
      </c>
      <c r="AC53" s="3"/>
    </row>
    <row r="54" spans="19:29" x14ac:dyDescent="0.25">
      <c r="S54" t="s">
        <v>734</v>
      </c>
      <c r="T54" s="3">
        <v>213.33333333333334</v>
      </c>
      <c r="U54" s="3">
        <v>142.9029671210906</v>
      </c>
      <c r="V54" s="3">
        <v>152.52987825309953</v>
      </c>
      <c r="W54" s="3">
        <v>125.21925899409341</v>
      </c>
      <c r="Y54" t="s">
        <v>734</v>
      </c>
      <c r="Z54" s="3">
        <v>1.6</v>
      </c>
      <c r="AA54" s="3">
        <v>9.09</v>
      </c>
      <c r="AB54" s="3">
        <v>11.88</v>
      </c>
      <c r="AC54" s="3"/>
    </row>
    <row r="55" spans="19:29" x14ac:dyDescent="0.25">
      <c r="S55" t="s">
        <v>735</v>
      </c>
      <c r="T55" s="3">
        <v>197.33333333333334</v>
      </c>
      <c r="U55" s="3">
        <v>146.27105052125097</v>
      </c>
      <c r="V55" s="3">
        <v>145.42611415168102</v>
      </c>
      <c r="W55" s="3">
        <v>126.83014139967781</v>
      </c>
      <c r="Y55" t="s">
        <v>735</v>
      </c>
      <c r="Z55" s="3">
        <v>2.13</v>
      </c>
      <c r="AA55" s="3">
        <v>10.119999999999999</v>
      </c>
      <c r="AB55" s="3">
        <v>12.16</v>
      </c>
      <c r="AC55" s="3"/>
    </row>
    <row r="56" spans="19:29" x14ac:dyDescent="0.25">
      <c r="S56" t="s">
        <v>736</v>
      </c>
      <c r="T56" s="3">
        <v>196.84848484848484</v>
      </c>
      <c r="U56" s="3">
        <v>145.91018444266237</v>
      </c>
      <c r="V56" s="3">
        <v>158.42734279012623</v>
      </c>
      <c r="W56" s="3">
        <v>123.60837658850903</v>
      </c>
      <c r="Y56" t="s">
        <v>736</v>
      </c>
      <c r="Z56" s="3">
        <v>2.5099999999999998</v>
      </c>
      <c r="AA56" s="3">
        <v>10.87</v>
      </c>
      <c r="AB56" s="3">
        <v>12.13</v>
      </c>
      <c r="AC56" s="3"/>
    </row>
    <row r="57" spans="19:29" x14ac:dyDescent="0.25">
      <c r="S57" t="s">
        <v>737</v>
      </c>
      <c r="T57" s="3">
        <v>201.93939393939394</v>
      </c>
      <c r="U57" s="3">
        <v>150.24057738572571</v>
      </c>
      <c r="V57" s="3">
        <v>161.24204177370714</v>
      </c>
      <c r="W57" s="3">
        <v>122.31967066404152</v>
      </c>
      <c r="Y57" t="s">
        <v>737</v>
      </c>
      <c r="Z57" s="3">
        <v>2.08</v>
      </c>
      <c r="AA57" s="3">
        <v>10.35</v>
      </c>
      <c r="AB57" s="3">
        <v>12.49</v>
      </c>
      <c r="AC57" s="3"/>
    </row>
    <row r="58" spans="19:29" x14ac:dyDescent="0.25">
      <c r="S58" t="s">
        <v>738</v>
      </c>
      <c r="T58" s="3">
        <v>189.33333333333331</v>
      </c>
      <c r="U58" s="3">
        <v>160.224538893344</v>
      </c>
      <c r="V58" s="3">
        <v>160.83994191890986</v>
      </c>
      <c r="W58" s="3">
        <v>119.42008233398963</v>
      </c>
      <c r="Y58" t="s">
        <v>738</v>
      </c>
      <c r="Z58" s="3">
        <v>1.99</v>
      </c>
      <c r="AA58" s="3">
        <v>12.37</v>
      </c>
      <c r="AB58" s="3">
        <v>13.32</v>
      </c>
      <c r="AC58" s="3"/>
    </row>
    <row r="59" spans="19:29" x14ac:dyDescent="0.25">
      <c r="S59" t="s">
        <v>739</v>
      </c>
      <c r="T59" s="3">
        <v>175.51515151515153</v>
      </c>
      <c r="U59" s="3">
        <v>156.01443464314352</v>
      </c>
      <c r="V59" s="3">
        <v>159.09750921478835</v>
      </c>
      <c r="W59" s="3">
        <v>123.17880794701985</v>
      </c>
      <c r="Y59" t="s">
        <v>739</v>
      </c>
      <c r="Z59" s="3">
        <v>2.25</v>
      </c>
      <c r="AA59" s="3">
        <v>11.78</v>
      </c>
      <c r="AB59" s="3">
        <v>12.97</v>
      </c>
      <c r="AC59" s="3"/>
    </row>
    <row r="60" spans="19:29" x14ac:dyDescent="0.25">
      <c r="S60" t="s">
        <v>740</v>
      </c>
      <c r="T60" s="3">
        <v>179.39393939393941</v>
      </c>
      <c r="U60" s="3">
        <v>150.84202085004006</v>
      </c>
      <c r="V60" s="3">
        <v>165.53110689154474</v>
      </c>
      <c r="W60" s="3">
        <v>124.89708251297654</v>
      </c>
      <c r="Y60" t="s">
        <v>740</v>
      </c>
      <c r="Z60" s="3">
        <v>2.21</v>
      </c>
      <c r="AA60" s="3">
        <v>12.92</v>
      </c>
      <c r="AB60" s="3">
        <v>12.54</v>
      </c>
      <c r="AC60" s="3"/>
    </row>
    <row r="61" spans="19:29" x14ac:dyDescent="0.25">
      <c r="S61" t="s">
        <v>741</v>
      </c>
      <c r="T61" s="3">
        <v>175.27272727272728</v>
      </c>
      <c r="U61" s="3">
        <v>154.21010425020049</v>
      </c>
      <c r="V61" s="3">
        <v>160.43784206411257</v>
      </c>
      <c r="W61" s="3">
        <v>124.78969035260425</v>
      </c>
      <c r="Y61" t="s">
        <v>741</v>
      </c>
      <c r="Z61" s="3">
        <v>2.1</v>
      </c>
      <c r="AA61" s="3">
        <v>13.93</v>
      </c>
      <c r="AB61" s="3">
        <v>12.82</v>
      </c>
      <c r="AC61" s="3"/>
    </row>
    <row r="62" spans="19:29" x14ac:dyDescent="0.25">
      <c r="S62" t="s">
        <v>742</v>
      </c>
      <c r="T62" s="3">
        <v>175.27272727272728</v>
      </c>
      <c r="U62" s="3">
        <v>152.0449077786688</v>
      </c>
      <c r="V62" s="3">
        <v>160.30380877918014</v>
      </c>
      <c r="W62" s="3">
        <v>123.60837658850903</v>
      </c>
      <c r="Y62" t="s">
        <v>742</v>
      </c>
      <c r="Z62" s="3">
        <v>3.02</v>
      </c>
      <c r="AA62" s="3">
        <v>13.86</v>
      </c>
      <c r="AB62" s="3">
        <v>12.64</v>
      </c>
      <c r="AC62" s="3"/>
    </row>
    <row r="63" spans="19:29" x14ac:dyDescent="0.25">
      <c r="S63" t="s">
        <v>743</v>
      </c>
      <c r="T63" s="3">
        <v>189.57575757575756</v>
      </c>
      <c r="U63" s="3">
        <v>158.66078588612669</v>
      </c>
      <c r="V63" s="3">
        <v>166.60337317100414</v>
      </c>
      <c r="W63" s="3">
        <v>122.85663146590298</v>
      </c>
      <c r="Y63" t="s">
        <v>743</v>
      </c>
      <c r="Z63" s="3">
        <v>4.0999999999999996</v>
      </c>
      <c r="AA63" s="3">
        <v>14.66</v>
      </c>
      <c r="AB63" s="3">
        <v>13.19</v>
      </c>
      <c r="AC63" s="3"/>
    </row>
    <row r="64" spans="19:29" x14ac:dyDescent="0.25">
      <c r="S64" t="s">
        <v>744</v>
      </c>
      <c r="T64" s="3">
        <v>178.90909090909091</v>
      </c>
      <c r="U64" s="3">
        <v>153.72894947874897</v>
      </c>
      <c r="V64" s="3">
        <v>178.93443538478721</v>
      </c>
      <c r="W64" s="3">
        <v>122.21227850366922</v>
      </c>
      <c r="Y64" t="s">
        <v>744</v>
      </c>
      <c r="Z64" s="3">
        <v>4.22</v>
      </c>
      <c r="AA64" s="3">
        <v>15.34</v>
      </c>
      <c r="AB64" s="3">
        <v>12.78</v>
      </c>
      <c r="AC64" s="3"/>
    </row>
    <row r="65" spans="19:29" x14ac:dyDescent="0.25">
      <c r="S65" t="s">
        <v>745</v>
      </c>
      <c r="T65" s="3">
        <v>171.39393939393941</v>
      </c>
      <c r="U65" s="3">
        <v>150.96230954290294</v>
      </c>
      <c r="V65" s="3">
        <v>172.09873785323356</v>
      </c>
      <c r="W65" s="3">
        <v>119.09790585287274</v>
      </c>
      <c r="Y65" t="s">
        <v>745</v>
      </c>
      <c r="Z65" s="3">
        <v>4.13</v>
      </c>
      <c r="AA65" s="3">
        <v>13.24</v>
      </c>
      <c r="AB65" s="3">
        <v>12.55</v>
      </c>
      <c r="AC65" s="3"/>
    </row>
    <row r="66" spans="19:29" x14ac:dyDescent="0.25">
      <c r="S66" t="s">
        <v>746</v>
      </c>
      <c r="T66" s="3">
        <v>159.75757575757575</v>
      </c>
      <c r="U66" s="3">
        <v>152.52606255012026</v>
      </c>
      <c r="V66" s="3">
        <v>173.17100413269293</v>
      </c>
      <c r="W66" s="3">
        <v>118.45355289063897</v>
      </c>
      <c r="Y66" t="s">
        <v>746</v>
      </c>
      <c r="Z66" s="3">
        <v>3.4</v>
      </c>
      <c r="AA66" s="3">
        <v>11.59</v>
      </c>
      <c r="AB66" s="3">
        <v>12.68</v>
      </c>
      <c r="AC66" s="3"/>
    </row>
    <row r="67" spans="19:29" x14ac:dyDescent="0.25">
      <c r="S67" t="s">
        <v>747</v>
      </c>
      <c r="T67" s="3">
        <v>152</v>
      </c>
      <c r="U67" s="3">
        <v>148.19566960705691</v>
      </c>
      <c r="V67" s="3">
        <v>178.53233552998992</v>
      </c>
      <c r="W67" s="3">
        <v>116.30570968319311</v>
      </c>
      <c r="Y67" t="s">
        <v>747</v>
      </c>
      <c r="Z67" s="3">
        <v>3.12</v>
      </c>
      <c r="AA67" s="3">
        <v>11.66</v>
      </c>
      <c r="AB67" s="3">
        <v>12.32</v>
      </c>
      <c r="AC67" s="3"/>
    </row>
    <row r="68" spans="19:29" x14ac:dyDescent="0.25">
      <c r="S68" t="s">
        <v>748</v>
      </c>
      <c r="T68" s="3">
        <v>167.5151515151515</v>
      </c>
      <c r="U68" s="3">
        <v>146.39133921411386</v>
      </c>
      <c r="V68" s="3">
        <v>191.66759745336759</v>
      </c>
      <c r="W68" s="3">
        <v>114.58743511723644</v>
      </c>
      <c r="Y68" t="s">
        <v>748</v>
      </c>
      <c r="Z68" s="3">
        <v>3.02</v>
      </c>
      <c r="AA68" s="3">
        <v>12.37</v>
      </c>
      <c r="AB68" s="3">
        <v>12.17</v>
      </c>
      <c r="AC68" s="3"/>
    </row>
    <row r="69" spans="19:29" x14ac:dyDescent="0.25">
      <c r="S69" t="s">
        <v>749</v>
      </c>
      <c r="T69" s="3">
        <v>167.75757575757578</v>
      </c>
      <c r="U69" s="3">
        <v>143.26383319967923</v>
      </c>
      <c r="V69" s="3">
        <v>207.08142522059646</v>
      </c>
      <c r="W69" s="3">
        <v>115.76874888133165</v>
      </c>
      <c r="Y69" t="s">
        <v>749</v>
      </c>
      <c r="Z69" s="3">
        <v>3.19</v>
      </c>
      <c r="AA69" s="3">
        <v>11.62</v>
      </c>
      <c r="AB69" s="3">
        <v>11.91</v>
      </c>
      <c r="AC69" s="3"/>
    </row>
    <row r="70" spans="19:29" x14ac:dyDescent="0.25">
      <c r="S70" t="s">
        <v>750</v>
      </c>
      <c r="T70" s="3">
        <v>161.69696969696969</v>
      </c>
      <c r="U70" s="3">
        <v>141.82036888532474</v>
      </c>
      <c r="V70" s="3">
        <v>209.49402434938008</v>
      </c>
      <c r="W70" s="3">
        <v>114.69482727760871</v>
      </c>
      <c r="Y70" t="s">
        <v>750</v>
      </c>
      <c r="Z70" s="3">
        <v>2.91</v>
      </c>
      <c r="AA70" s="3">
        <v>11.15</v>
      </c>
      <c r="AB70" s="3">
        <v>11.79</v>
      </c>
      <c r="AC70" s="3"/>
    </row>
    <row r="71" spans="19:29" x14ac:dyDescent="0.25">
      <c r="S71" t="s">
        <v>751</v>
      </c>
      <c r="T71" s="3">
        <v>161.21212121212122</v>
      </c>
      <c r="U71" s="3">
        <v>137.97113071371291</v>
      </c>
      <c r="V71" s="3">
        <v>200.37976097397521</v>
      </c>
      <c r="W71" s="3">
        <v>115.12439591909791</v>
      </c>
      <c r="Y71" t="s">
        <v>751</v>
      </c>
      <c r="Z71" s="3">
        <v>2.97</v>
      </c>
      <c r="AA71" s="3">
        <v>11.12</v>
      </c>
      <c r="AB71" s="3">
        <v>11.47</v>
      </c>
      <c r="AC71" s="3"/>
    </row>
    <row r="72" spans="19:29" x14ac:dyDescent="0.25">
      <c r="S72" t="s">
        <v>752</v>
      </c>
      <c r="T72" s="3">
        <v>152.72727272727275</v>
      </c>
      <c r="U72" s="3">
        <v>133.52044907778665</v>
      </c>
      <c r="V72" s="3">
        <v>187.11046576566511</v>
      </c>
      <c r="W72" s="3">
        <v>114.15786647574726</v>
      </c>
      <c r="Y72" t="s">
        <v>752</v>
      </c>
      <c r="Z72" s="3">
        <v>3.2</v>
      </c>
      <c r="AA72" s="3">
        <v>10.89</v>
      </c>
      <c r="AB72" s="3">
        <v>11.1</v>
      </c>
      <c r="AC72" s="3"/>
    </row>
    <row r="73" spans="19:29" x14ac:dyDescent="0.25">
      <c r="S73" t="s">
        <v>753</v>
      </c>
      <c r="T73" s="3">
        <v>151.03030303030303</v>
      </c>
      <c r="U73" s="3">
        <v>134.12189254210102</v>
      </c>
      <c r="V73" s="3">
        <v>188.31676533005697</v>
      </c>
      <c r="W73" s="3">
        <v>117.05745480579917</v>
      </c>
      <c r="Y73" t="s">
        <v>753</v>
      </c>
      <c r="Z73" s="3">
        <v>3.79</v>
      </c>
      <c r="AA73" s="3">
        <v>10.42</v>
      </c>
      <c r="AB73" s="3">
        <v>11.15</v>
      </c>
      <c r="AC73" s="3"/>
    </row>
    <row r="74" spans="19:29" x14ac:dyDescent="0.25">
      <c r="S74" t="s">
        <v>754</v>
      </c>
      <c r="T74" s="3">
        <v>147.63636363636363</v>
      </c>
      <c r="U74" s="3">
        <v>136.16680032076985</v>
      </c>
      <c r="V74" s="3">
        <v>178.13023567519269</v>
      </c>
      <c r="W74" s="3">
        <v>117.48702344728834</v>
      </c>
      <c r="Y74" t="s">
        <v>754</v>
      </c>
      <c r="Z74" s="3">
        <v>4.25</v>
      </c>
      <c r="AA74" s="3">
        <v>9.48</v>
      </c>
      <c r="AB74" s="3">
        <v>11.32</v>
      </c>
      <c r="AC74" s="3"/>
    </row>
    <row r="75" spans="19:29" x14ac:dyDescent="0.25">
      <c r="S75" t="s">
        <v>755</v>
      </c>
      <c r="T75" s="3">
        <v>154.42424242424244</v>
      </c>
      <c r="U75" s="3">
        <v>138.21170809943862</v>
      </c>
      <c r="V75" s="3">
        <v>182.41930079303026</v>
      </c>
      <c r="W75" s="3">
        <v>119.20529801324503</v>
      </c>
      <c r="Y75" t="s">
        <v>755</v>
      </c>
      <c r="Z75" s="3">
        <v>7.58</v>
      </c>
      <c r="AA75" s="3">
        <v>11.76</v>
      </c>
      <c r="AB75" s="3">
        <v>11.49</v>
      </c>
      <c r="AC75" s="3"/>
    </row>
    <row r="76" spans="19:29" x14ac:dyDescent="0.25">
      <c r="S76" t="s">
        <v>756</v>
      </c>
      <c r="T76" s="3">
        <v>164.84848484848484</v>
      </c>
      <c r="U76" s="3">
        <v>136.16680032076985</v>
      </c>
      <c r="V76" s="3">
        <v>194.34826315201607</v>
      </c>
      <c r="W76" s="3">
        <v>121.89010202255236</v>
      </c>
      <c r="Y76" t="s">
        <v>756</v>
      </c>
      <c r="Z76" s="3">
        <v>3.61</v>
      </c>
      <c r="AA76" s="3">
        <v>11.24</v>
      </c>
      <c r="AB76" s="3">
        <v>11.32</v>
      </c>
      <c r="AC76" s="3"/>
    </row>
    <row r="77" spans="19:29" x14ac:dyDescent="0.25">
      <c r="S77" t="s">
        <v>757</v>
      </c>
      <c r="T77" s="3">
        <v>231.75757575757575</v>
      </c>
      <c r="U77" s="3">
        <v>137.36968724939854</v>
      </c>
      <c r="V77" s="3">
        <v>245.28091142633755</v>
      </c>
      <c r="W77" s="3">
        <v>125.32665115446571</v>
      </c>
      <c r="Y77" t="s">
        <v>757</v>
      </c>
      <c r="Z77" s="3">
        <v>3.06</v>
      </c>
      <c r="AA77" s="3">
        <v>17.91</v>
      </c>
      <c r="AB77" s="3">
        <v>11.42</v>
      </c>
    </row>
    <row r="78" spans="19:29" x14ac:dyDescent="0.25">
      <c r="S78" t="s">
        <v>758</v>
      </c>
      <c r="T78" s="3">
        <v>251.8787878787879</v>
      </c>
      <c r="U78" s="3">
        <v>188.25180433039293</v>
      </c>
      <c r="V78" s="3">
        <v>279.72746565397074</v>
      </c>
      <c r="W78" s="3">
        <v>127.25971004116698</v>
      </c>
      <c r="Y78" t="s">
        <v>758</v>
      </c>
      <c r="Z78">
        <v>2.77</v>
      </c>
      <c r="AA78">
        <v>15.41</v>
      </c>
      <c r="AB78">
        <v>15.65</v>
      </c>
    </row>
    <row r="79" spans="19:29" x14ac:dyDescent="0.25">
      <c r="S79" t="s">
        <v>759</v>
      </c>
      <c r="T79" s="3">
        <v>243.39393939393941</v>
      </c>
      <c r="U79" s="3">
        <v>154.93183640737769</v>
      </c>
      <c r="V79" s="3">
        <v>267.66447001005247</v>
      </c>
      <c r="W79" s="3">
        <v>129.62233756935743</v>
      </c>
      <c r="Y79" t="s">
        <v>759</v>
      </c>
      <c r="Z79">
        <v>2.93</v>
      </c>
      <c r="AA79">
        <v>16.170000000000002</v>
      </c>
      <c r="AB79">
        <v>12.88</v>
      </c>
    </row>
    <row r="80" spans="19:29" x14ac:dyDescent="0.25">
      <c r="S80" t="s">
        <v>760</v>
      </c>
      <c r="T80" s="3">
        <v>198.06060606060606</v>
      </c>
      <c r="U80" s="3">
        <v>141.82036888532474</v>
      </c>
      <c r="V80" s="3">
        <v>209.22595777951526</v>
      </c>
      <c r="W80" s="3">
        <v>125.86361195632718</v>
      </c>
      <c r="Y80" t="s">
        <v>760</v>
      </c>
      <c r="Z80">
        <v>3.15</v>
      </c>
      <c r="AA80">
        <v>15.17</v>
      </c>
      <c r="AB80">
        <v>11.79</v>
      </c>
    </row>
    <row r="81" spans="1:28" x14ac:dyDescent="0.25">
      <c r="S81" t="s">
        <v>761</v>
      </c>
      <c r="T81" s="3">
        <v>193.45454545454547</v>
      </c>
      <c r="U81" s="3">
        <v>166.59983961507615</v>
      </c>
      <c r="V81" s="3">
        <v>200.11169440411035</v>
      </c>
      <c r="W81" s="3">
        <v>126.18578843744406</v>
      </c>
      <c r="Y81" t="s">
        <v>761</v>
      </c>
      <c r="Z81">
        <v>2.89</v>
      </c>
      <c r="AA81">
        <v>18.059999999999999</v>
      </c>
      <c r="AB81">
        <v>13.85</v>
      </c>
    </row>
    <row r="82" spans="1:28" x14ac:dyDescent="0.25">
      <c r="Q82" s="30"/>
      <c r="S82" t="s">
        <v>762</v>
      </c>
      <c r="T82" s="3">
        <v>204.60606060606062</v>
      </c>
      <c r="U82" s="3">
        <v>167.68243785084201</v>
      </c>
      <c r="V82" s="3">
        <v>196.22472914107004</v>
      </c>
      <c r="W82" s="3">
        <v>127.90406300340074</v>
      </c>
      <c r="Y82" t="s">
        <v>762</v>
      </c>
      <c r="Z82">
        <v>2.77</v>
      </c>
      <c r="AA82">
        <v>21.11</v>
      </c>
      <c r="AB82">
        <v>13.94</v>
      </c>
    </row>
    <row r="83" spans="1:28" x14ac:dyDescent="0.25">
      <c r="Q83" s="31"/>
      <c r="U83" s="30"/>
      <c r="V83" s="30"/>
      <c r="W83" s="30"/>
      <c r="X83" s="30"/>
      <c r="Y83" t="s">
        <v>763</v>
      </c>
    </row>
    <row r="84" spans="1:28" x14ac:dyDescent="0.25">
      <c r="Q84" s="31"/>
      <c r="V84" s="3"/>
      <c r="W84" s="3"/>
      <c r="X84" s="3"/>
      <c r="Y84" s="3"/>
    </row>
    <row r="85" spans="1:28" x14ac:dyDescent="0.25">
      <c r="Q85" s="31"/>
      <c r="V85" s="3"/>
      <c r="W85" s="3"/>
      <c r="X85" s="3"/>
      <c r="Y85" s="3"/>
    </row>
    <row r="86" spans="1:28" x14ac:dyDescent="0.25">
      <c r="Q86" s="31"/>
      <c r="V86" s="3"/>
      <c r="W86" s="3"/>
      <c r="X86" s="3"/>
      <c r="Y86" s="3"/>
    </row>
    <row r="87" spans="1:28" ht="21" x14ac:dyDescent="0.35">
      <c r="A87" s="26"/>
      <c r="I87" s="30"/>
      <c r="J87" s="30"/>
      <c r="K87" s="30"/>
      <c r="L87" s="30"/>
      <c r="M87" s="30"/>
      <c r="N87" s="30"/>
      <c r="O87" s="30"/>
      <c r="P87" s="30"/>
      <c r="Q87" s="31"/>
      <c r="V87" s="3"/>
      <c r="W87" s="3"/>
      <c r="X87" s="3"/>
      <c r="Y87" s="3"/>
    </row>
    <row r="88" spans="1:28" x14ac:dyDescent="0.25">
      <c r="A88" s="27"/>
      <c r="I88" s="32"/>
      <c r="J88" s="31"/>
      <c r="K88" s="31"/>
      <c r="L88" s="31"/>
      <c r="M88" s="31"/>
      <c r="N88" s="31"/>
      <c r="O88" s="31"/>
      <c r="P88" s="31"/>
      <c r="Q88" s="31"/>
      <c r="T88" s="3"/>
      <c r="U88" s="3"/>
      <c r="V88" s="3"/>
      <c r="W88" s="3"/>
      <c r="X88" s="3"/>
      <c r="Y88" s="3"/>
      <c r="Z88" s="3"/>
      <c r="AA88" s="3"/>
      <c r="AB88" s="3"/>
    </row>
    <row r="89" spans="1:28" x14ac:dyDescent="0.25">
      <c r="I89" s="32"/>
      <c r="J89" s="31"/>
      <c r="K89" s="31"/>
      <c r="L89" s="31"/>
      <c r="M89" s="31"/>
      <c r="N89" s="31"/>
      <c r="O89" s="31"/>
      <c r="P89" s="31"/>
      <c r="Q89" s="31"/>
      <c r="T89" s="3"/>
      <c r="U89" s="3"/>
      <c r="V89" s="3"/>
      <c r="W89" s="3"/>
      <c r="X89" s="3"/>
      <c r="Y89" s="3"/>
      <c r="Z89" s="3"/>
      <c r="AA89" s="3"/>
      <c r="AB89" s="3"/>
    </row>
    <row r="90" spans="1:28" x14ac:dyDescent="0.25">
      <c r="I90" s="32"/>
      <c r="J90" s="31"/>
      <c r="K90" s="31"/>
      <c r="L90" s="31"/>
      <c r="M90" s="31"/>
      <c r="N90" s="31"/>
      <c r="O90" s="31"/>
      <c r="P90" s="31"/>
      <c r="Q90" s="31"/>
      <c r="T90" s="3"/>
      <c r="U90" s="3"/>
      <c r="V90" s="3"/>
      <c r="W90" s="3"/>
      <c r="X90" s="3"/>
      <c r="Y90" s="3"/>
      <c r="Z90" s="3"/>
      <c r="AA90" s="3"/>
      <c r="AB90" s="3"/>
    </row>
    <row r="91" spans="1:28" x14ac:dyDescent="0.25">
      <c r="I91" s="32"/>
      <c r="J91" s="31"/>
      <c r="K91" s="31"/>
      <c r="L91" s="31"/>
      <c r="M91" s="31"/>
      <c r="N91" s="31"/>
      <c r="O91" s="31"/>
      <c r="P91" s="31"/>
      <c r="Q91" s="31"/>
      <c r="T91" s="3"/>
      <c r="U91" s="3"/>
      <c r="V91" s="3"/>
      <c r="W91" s="3"/>
      <c r="X91" s="3"/>
      <c r="Y91" s="3"/>
      <c r="Z91" s="3"/>
      <c r="AA91" s="3"/>
      <c r="AB91" s="3"/>
    </row>
    <row r="92" spans="1:28" x14ac:dyDescent="0.25">
      <c r="I92" s="32"/>
      <c r="J92" s="31"/>
      <c r="K92" s="31"/>
      <c r="L92" s="31"/>
      <c r="M92" s="31"/>
      <c r="N92" s="31"/>
      <c r="O92" s="31"/>
      <c r="P92" s="31"/>
      <c r="Q92" s="31"/>
      <c r="T92" s="3"/>
      <c r="U92" s="3"/>
      <c r="V92" s="3"/>
      <c r="W92" s="3"/>
      <c r="X92" s="3"/>
      <c r="Y92" s="3"/>
      <c r="Z92" s="3"/>
      <c r="AA92" s="3"/>
      <c r="AB92" s="3"/>
    </row>
    <row r="93" spans="1:28" x14ac:dyDescent="0.25">
      <c r="I93" s="32"/>
      <c r="J93" s="31"/>
      <c r="K93" s="31"/>
      <c r="L93" s="31"/>
      <c r="M93" s="31"/>
      <c r="N93" s="31"/>
      <c r="O93" s="31"/>
      <c r="P93" s="31"/>
      <c r="Q93" s="31"/>
      <c r="T93" s="3"/>
      <c r="U93" s="3"/>
      <c r="V93" s="3"/>
      <c r="W93" s="3"/>
      <c r="X93" s="3"/>
      <c r="Y93" s="3"/>
      <c r="Z93" s="3"/>
      <c r="AA93" s="3"/>
      <c r="AB93" s="3"/>
    </row>
    <row r="94" spans="1:28" x14ac:dyDescent="0.25">
      <c r="I94" s="32"/>
      <c r="J94" s="31"/>
      <c r="K94" s="31"/>
      <c r="L94" s="31"/>
      <c r="M94" s="31"/>
      <c r="N94" s="31"/>
      <c r="O94" s="31"/>
      <c r="P94" s="31"/>
      <c r="Q94" s="31"/>
      <c r="T94" s="3"/>
      <c r="U94" s="3"/>
      <c r="V94" s="3"/>
      <c r="W94" s="3"/>
      <c r="X94" s="3"/>
      <c r="Y94" s="3"/>
      <c r="Z94" s="3"/>
      <c r="AA94" s="3"/>
      <c r="AB94" s="3"/>
    </row>
    <row r="95" spans="1:28" x14ac:dyDescent="0.25">
      <c r="I95" s="32"/>
      <c r="J95" s="31"/>
      <c r="K95" s="31"/>
      <c r="L95" s="31"/>
      <c r="M95" s="31"/>
      <c r="N95" s="31"/>
      <c r="O95" s="31"/>
      <c r="P95" s="31"/>
      <c r="Q95" s="31"/>
      <c r="T95" s="3"/>
      <c r="U95" s="3"/>
      <c r="V95" s="3"/>
      <c r="W95" s="3"/>
      <c r="X95" s="3"/>
      <c r="Y95" s="3"/>
      <c r="Z95" s="3"/>
      <c r="AA95" s="3"/>
      <c r="AB95" s="3"/>
    </row>
    <row r="96" spans="1:28" x14ac:dyDescent="0.25">
      <c r="I96" s="32"/>
      <c r="J96" s="31"/>
      <c r="K96" s="31"/>
      <c r="L96" s="31"/>
      <c r="M96" s="31"/>
      <c r="N96" s="31"/>
      <c r="O96" s="31"/>
      <c r="P96" s="31"/>
      <c r="Q96" s="31"/>
      <c r="T96" s="3"/>
      <c r="U96" s="3"/>
      <c r="V96" s="3"/>
      <c r="W96" s="3"/>
      <c r="X96" s="3"/>
      <c r="Y96" s="3"/>
      <c r="Z96" s="3"/>
      <c r="AA96" s="3"/>
      <c r="AB96" s="3"/>
    </row>
    <row r="97" spans="1:28" x14ac:dyDescent="0.25">
      <c r="I97" s="32"/>
      <c r="J97" s="31"/>
      <c r="K97" s="31"/>
      <c r="L97" s="31"/>
      <c r="M97" s="31"/>
      <c r="N97" s="31"/>
      <c r="O97" s="31"/>
      <c r="P97" s="31"/>
      <c r="Q97" s="31"/>
      <c r="T97" s="3"/>
      <c r="U97" s="3"/>
      <c r="V97" s="3"/>
      <c r="W97" s="3"/>
      <c r="X97" s="3"/>
      <c r="Y97" s="3"/>
      <c r="Z97" s="3"/>
      <c r="AA97" s="3"/>
      <c r="AB97" s="3"/>
    </row>
    <row r="98" spans="1:28" x14ac:dyDescent="0.25">
      <c r="I98" s="32"/>
      <c r="J98" s="31"/>
      <c r="K98" s="31"/>
      <c r="L98" s="31"/>
      <c r="M98" s="31"/>
      <c r="N98" s="31"/>
      <c r="O98" s="31"/>
      <c r="P98" s="31"/>
      <c r="Q98" s="31"/>
      <c r="T98" s="3"/>
      <c r="U98" s="3"/>
      <c r="V98" s="3"/>
      <c r="W98" s="3"/>
      <c r="X98" s="3"/>
      <c r="Y98" s="3"/>
      <c r="Z98" s="3"/>
      <c r="AA98" s="3"/>
      <c r="AB98" s="3"/>
    </row>
    <row r="99" spans="1:28" x14ac:dyDescent="0.25">
      <c r="I99" s="32"/>
      <c r="J99" s="31"/>
      <c r="K99" s="31"/>
      <c r="L99" s="31"/>
      <c r="M99" s="31"/>
      <c r="N99" s="31"/>
      <c r="O99" s="31"/>
      <c r="P99" s="31"/>
      <c r="Q99" s="31"/>
      <c r="T99" s="3"/>
      <c r="U99" s="3"/>
      <c r="V99" s="3"/>
      <c r="W99" s="3"/>
      <c r="X99" s="3"/>
      <c r="Y99" s="3"/>
      <c r="Z99" s="3"/>
      <c r="AA99" s="3"/>
      <c r="AB99" s="3"/>
    </row>
    <row r="100" spans="1:28" ht="14.45" customHeight="1" x14ac:dyDescent="0.25">
      <c r="I100" s="32"/>
      <c r="J100" s="31"/>
      <c r="K100" s="31"/>
      <c r="L100" s="31"/>
      <c r="M100" s="31"/>
      <c r="N100" s="31"/>
      <c r="O100" s="31"/>
      <c r="P100" s="31"/>
      <c r="Q100" s="31"/>
      <c r="T100" s="3"/>
      <c r="U100" s="3"/>
      <c r="V100" s="3"/>
      <c r="W100" s="3"/>
      <c r="X100" s="3"/>
      <c r="Y100" s="3"/>
      <c r="Z100" s="3"/>
      <c r="AA100" s="3"/>
      <c r="AB100" s="3"/>
    </row>
    <row r="101" spans="1:28" x14ac:dyDescent="0.25">
      <c r="I101" s="32"/>
      <c r="J101" s="31"/>
      <c r="K101" s="31"/>
      <c r="L101" s="31"/>
      <c r="M101" s="31"/>
      <c r="N101" s="31"/>
      <c r="O101" s="31"/>
      <c r="P101" s="31"/>
      <c r="Q101" s="31"/>
      <c r="T101" s="3"/>
      <c r="U101" s="3"/>
      <c r="V101" s="3"/>
      <c r="W101" s="3"/>
      <c r="X101" s="3"/>
      <c r="Y101" s="3"/>
      <c r="Z101" s="3"/>
      <c r="AA101" s="3"/>
      <c r="AB101" s="3"/>
    </row>
    <row r="102" spans="1:28" x14ac:dyDescent="0.25">
      <c r="I102" s="32"/>
      <c r="J102" s="31"/>
      <c r="K102" s="31"/>
      <c r="L102" s="31"/>
      <c r="M102" s="31"/>
      <c r="N102" s="31"/>
      <c r="O102" s="31"/>
      <c r="P102" s="31"/>
      <c r="Q102" s="31"/>
      <c r="T102" s="3"/>
      <c r="U102" s="3"/>
      <c r="V102" s="3"/>
      <c r="W102" s="3"/>
      <c r="X102" s="3"/>
      <c r="Y102" s="3"/>
      <c r="Z102" s="3"/>
      <c r="AA102" s="3"/>
      <c r="AB102" s="3"/>
    </row>
    <row r="103" spans="1:28" x14ac:dyDescent="0.25">
      <c r="I103" s="32"/>
      <c r="J103" s="31"/>
      <c r="K103" s="31"/>
      <c r="L103" s="31"/>
      <c r="M103" s="31"/>
      <c r="N103" s="31"/>
      <c r="O103" s="31"/>
      <c r="P103" s="31"/>
      <c r="Q103" s="31"/>
      <c r="T103" s="3"/>
      <c r="U103" s="3"/>
      <c r="V103" s="3"/>
      <c r="W103" s="3"/>
      <c r="X103" s="3"/>
      <c r="Y103" s="3"/>
      <c r="Z103" s="3"/>
      <c r="AA103" s="3"/>
      <c r="AB103" s="3"/>
    </row>
    <row r="104" spans="1:28" x14ac:dyDescent="0.25">
      <c r="I104" s="32"/>
      <c r="J104" s="31"/>
      <c r="K104" s="31"/>
      <c r="L104" s="31"/>
      <c r="M104" s="31"/>
      <c r="N104" s="31"/>
      <c r="O104" s="31"/>
      <c r="P104" s="31"/>
      <c r="Q104" s="31"/>
      <c r="T104" s="3"/>
      <c r="U104" s="3"/>
      <c r="V104" s="3"/>
      <c r="W104" s="3"/>
      <c r="X104" s="3"/>
      <c r="Y104" s="3"/>
      <c r="Z104" s="3"/>
      <c r="AA104" s="3"/>
      <c r="AB104" s="3"/>
    </row>
    <row r="105" spans="1:28" x14ac:dyDescent="0.25">
      <c r="A105" s="293"/>
      <c r="B105" s="293"/>
      <c r="C105" s="293"/>
      <c r="D105" s="293"/>
      <c r="E105" s="293"/>
      <c r="F105" s="293"/>
      <c r="G105" s="293"/>
      <c r="H105" s="293"/>
      <c r="I105" s="293"/>
      <c r="J105" s="293"/>
      <c r="K105" s="293"/>
      <c r="L105" s="293"/>
      <c r="M105" s="293"/>
      <c r="N105" s="293"/>
      <c r="O105" s="293"/>
      <c r="P105" s="31"/>
      <c r="Q105" s="31"/>
      <c r="T105" s="3"/>
      <c r="U105" s="3"/>
      <c r="V105" s="3"/>
      <c r="W105" s="3"/>
      <c r="X105" s="3"/>
      <c r="Y105" s="3"/>
      <c r="Z105" s="3"/>
      <c r="AA105" s="3"/>
      <c r="AB105" s="3"/>
    </row>
    <row r="106" spans="1:28" x14ac:dyDescent="0.25">
      <c r="A106" s="293"/>
      <c r="B106" s="293"/>
      <c r="C106" s="293"/>
      <c r="D106" s="293"/>
      <c r="E106" s="293"/>
      <c r="F106" s="293"/>
      <c r="G106" s="293"/>
      <c r="H106" s="293"/>
      <c r="I106" s="293"/>
      <c r="J106" s="293"/>
      <c r="K106" s="293"/>
      <c r="L106" s="293"/>
      <c r="M106" s="293"/>
      <c r="N106" s="293"/>
      <c r="O106" s="293"/>
      <c r="P106" s="31"/>
      <c r="Q106" s="31"/>
      <c r="T106" s="3"/>
      <c r="U106" s="3"/>
      <c r="V106" s="3"/>
      <c r="W106" s="3"/>
      <c r="X106" s="3"/>
      <c r="Y106" s="3"/>
      <c r="Z106" s="3"/>
      <c r="AA106" s="3"/>
      <c r="AB106" s="3"/>
    </row>
    <row r="107" spans="1:28" x14ac:dyDescent="0.25">
      <c r="A107" s="293"/>
      <c r="B107" s="293"/>
      <c r="C107" s="293"/>
      <c r="D107" s="293"/>
      <c r="E107" s="293"/>
      <c r="F107" s="293"/>
      <c r="G107" s="293"/>
      <c r="H107" s="293"/>
      <c r="I107" s="293"/>
      <c r="J107" s="293"/>
      <c r="K107" s="293"/>
      <c r="L107" s="293"/>
      <c r="M107" s="293"/>
      <c r="N107" s="293"/>
      <c r="O107" s="293"/>
      <c r="P107" s="31"/>
      <c r="Q107" s="31"/>
      <c r="T107" s="3"/>
      <c r="U107" s="3"/>
      <c r="V107" s="3"/>
      <c r="W107" s="3"/>
      <c r="X107" s="3"/>
      <c r="Y107" s="3"/>
      <c r="Z107" s="3"/>
      <c r="AA107" s="3"/>
      <c r="AB107" s="3"/>
    </row>
    <row r="108" spans="1:28" x14ac:dyDescent="0.25">
      <c r="A108" s="29"/>
      <c r="B108" s="29"/>
      <c r="C108" s="29"/>
      <c r="D108" s="29"/>
      <c r="E108" s="29"/>
      <c r="P108" s="31"/>
      <c r="Q108" s="31"/>
      <c r="T108" s="3"/>
      <c r="U108" s="3"/>
      <c r="V108" s="3"/>
      <c r="W108" s="3"/>
      <c r="X108" s="3"/>
      <c r="Y108" s="3"/>
      <c r="Z108" s="3"/>
      <c r="AA108" s="3"/>
      <c r="AB108" s="3"/>
    </row>
    <row r="109" spans="1:28" x14ac:dyDescent="0.25">
      <c r="I109" s="32"/>
      <c r="J109" s="31"/>
      <c r="K109" s="31"/>
      <c r="L109" s="31"/>
      <c r="M109" s="31"/>
      <c r="N109" s="31"/>
      <c r="O109" s="31"/>
      <c r="P109" s="31"/>
      <c r="Q109" s="31"/>
      <c r="T109" s="3"/>
      <c r="U109" s="3"/>
      <c r="V109" s="3"/>
      <c r="W109" s="3"/>
      <c r="X109" s="3"/>
      <c r="Y109" s="3"/>
      <c r="Z109" s="3"/>
      <c r="AA109" s="3"/>
      <c r="AB109" s="3"/>
    </row>
    <row r="110" spans="1:28" x14ac:dyDescent="0.25">
      <c r="I110" s="32"/>
      <c r="J110" s="31"/>
      <c r="K110" s="31"/>
      <c r="L110" s="31"/>
      <c r="M110" s="31"/>
      <c r="N110" s="31"/>
      <c r="O110" s="31"/>
      <c r="P110" s="31"/>
      <c r="Q110" s="31"/>
      <c r="T110" s="3"/>
      <c r="U110" s="3"/>
      <c r="V110" s="3"/>
      <c r="W110" s="3"/>
      <c r="X110" s="3"/>
      <c r="Y110" s="3"/>
      <c r="Z110" s="3"/>
      <c r="AA110" s="3"/>
      <c r="AB110" s="3"/>
    </row>
    <row r="111" spans="1:28" x14ac:dyDescent="0.25">
      <c r="I111" s="32"/>
      <c r="J111" s="31"/>
      <c r="K111" s="31"/>
      <c r="L111" s="31"/>
      <c r="M111" s="31"/>
      <c r="N111" s="31"/>
      <c r="O111" s="31"/>
      <c r="P111" s="31"/>
      <c r="Q111" s="31"/>
      <c r="T111" s="3"/>
      <c r="U111" s="3"/>
      <c r="V111" s="3"/>
      <c r="W111" s="3"/>
      <c r="X111" s="3"/>
      <c r="Y111" s="3"/>
      <c r="Z111" s="3"/>
      <c r="AA111" s="3"/>
      <c r="AB111" s="3"/>
    </row>
    <row r="112" spans="1:28" x14ac:dyDescent="0.25">
      <c r="I112" s="32"/>
      <c r="J112" s="31"/>
      <c r="K112" s="31"/>
      <c r="L112" s="31"/>
      <c r="M112" s="31"/>
      <c r="N112" s="31"/>
      <c r="O112" s="31"/>
      <c r="P112" s="31"/>
      <c r="Q112" s="31"/>
      <c r="T112" s="3"/>
      <c r="U112" s="3"/>
      <c r="V112" s="3"/>
      <c r="W112" s="3"/>
      <c r="X112" s="3"/>
      <c r="Y112" s="3"/>
      <c r="Z112" s="3"/>
      <c r="AA112" s="3"/>
      <c r="AB112" s="3"/>
    </row>
    <row r="113" spans="9:28" x14ac:dyDescent="0.25">
      <c r="I113" s="32"/>
      <c r="J113" s="31"/>
      <c r="K113" s="31"/>
      <c r="L113" s="31"/>
      <c r="M113" s="31"/>
      <c r="N113" s="31"/>
      <c r="O113" s="31"/>
      <c r="P113" s="31"/>
      <c r="Q113" s="31"/>
      <c r="T113" s="3"/>
      <c r="U113" s="3"/>
      <c r="V113" s="3"/>
      <c r="W113" s="3"/>
      <c r="X113" s="3"/>
      <c r="Y113" s="3"/>
      <c r="Z113" s="3"/>
      <c r="AA113" s="3"/>
      <c r="AB113" s="3"/>
    </row>
    <row r="114" spans="9:28" x14ac:dyDescent="0.25">
      <c r="I114" s="32"/>
      <c r="J114" s="31"/>
      <c r="K114" s="31"/>
      <c r="L114" s="31"/>
      <c r="M114" s="31"/>
      <c r="N114" s="31"/>
      <c r="O114" s="31"/>
      <c r="P114" s="31"/>
      <c r="Q114" s="31"/>
      <c r="T114" s="3"/>
      <c r="U114" s="3"/>
      <c r="V114" s="3"/>
      <c r="W114" s="3"/>
      <c r="X114" s="3"/>
      <c r="Y114" s="3"/>
      <c r="Z114" s="3"/>
      <c r="AA114" s="3"/>
      <c r="AB114" s="3"/>
    </row>
    <row r="115" spans="9:28" x14ac:dyDescent="0.25">
      <c r="I115" s="32"/>
      <c r="J115" s="31"/>
      <c r="K115" s="31"/>
      <c r="L115" s="31"/>
      <c r="M115" s="31"/>
      <c r="N115" s="31"/>
      <c r="O115" s="31"/>
      <c r="P115" s="31"/>
      <c r="Q115" s="31"/>
      <c r="T115" s="3"/>
      <c r="U115" s="3"/>
      <c r="V115" s="3"/>
      <c r="W115" s="3"/>
      <c r="X115" s="3"/>
      <c r="Y115" s="3"/>
      <c r="Z115" s="3"/>
      <c r="AA115" s="3"/>
      <c r="AB115" s="3"/>
    </row>
    <row r="116" spans="9:28" x14ac:dyDescent="0.25">
      <c r="I116" s="32"/>
      <c r="J116" s="31"/>
      <c r="K116" s="31"/>
      <c r="L116" s="31"/>
      <c r="M116" s="31"/>
      <c r="N116" s="31"/>
      <c r="O116" s="31"/>
      <c r="P116" s="31"/>
      <c r="Q116" s="31"/>
      <c r="T116" s="3"/>
      <c r="U116" s="3"/>
      <c r="V116" s="3"/>
      <c r="W116" s="3"/>
      <c r="X116" s="3"/>
      <c r="Y116" s="3"/>
      <c r="Z116" s="3"/>
      <c r="AA116" s="3"/>
      <c r="AB116" s="3"/>
    </row>
    <row r="117" spans="9:28" x14ac:dyDescent="0.25">
      <c r="I117" s="32"/>
      <c r="J117" s="31"/>
      <c r="K117" s="31"/>
      <c r="L117" s="31"/>
      <c r="M117" s="31"/>
      <c r="N117" s="31"/>
      <c r="O117" s="31"/>
      <c r="P117" s="31"/>
      <c r="Q117" s="31"/>
      <c r="T117" s="3"/>
      <c r="U117" s="3"/>
      <c r="V117" s="3"/>
      <c r="W117" s="3"/>
      <c r="X117" s="3"/>
      <c r="Y117" s="3"/>
      <c r="Z117" s="3"/>
      <c r="AA117" s="3"/>
      <c r="AB117" s="3"/>
    </row>
    <row r="118" spans="9:28" x14ac:dyDescent="0.25">
      <c r="I118" s="32"/>
      <c r="J118" s="31"/>
      <c r="K118" s="31"/>
      <c r="L118" s="31"/>
      <c r="M118" s="31"/>
      <c r="N118" s="31"/>
      <c r="O118" s="31"/>
      <c r="P118" s="31"/>
      <c r="Q118" s="31"/>
      <c r="T118" s="3"/>
      <c r="U118" s="3"/>
      <c r="V118" s="3"/>
      <c r="W118" s="3"/>
      <c r="X118" s="3"/>
      <c r="Y118" s="3"/>
      <c r="Z118" s="3"/>
      <c r="AA118" s="3"/>
      <c r="AB118" s="3"/>
    </row>
    <row r="119" spans="9:28" x14ac:dyDescent="0.25">
      <c r="I119" s="32"/>
      <c r="J119" s="31"/>
      <c r="K119" s="31"/>
      <c r="L119" s="31"/>
      <c r="M119" s="31"/>
      <c r="N119" s="31"/>
      <c r="O119" s="31"/>
      <c r="P119" s="31"/>
      <c r="Q119" s="31"/>
      <c r="T119" s="3"/>
      <c r="U119" s="3"/>
      <c r="V119" s="3"/>
      <c r="W119" s="3"/>
      <c r="X119" s="3"/>
      <c r="Y119" s="3"/>
      <c r="Z119" s="3"/>
      <c r="AA119" s="3"/>
      <c r="AB119" s="3"/>
    </row>
    <row r="120" spans="9:28" x14ac:dyDescent="0.25">
      <c r="I120" s="32"/>
      <c r="J120" s="31"/>
      <c r="K120" s="31"/>
      <c r="L120" s="31"/>
      <c r="M120" s="31"/>
      <c r="N120" s="31"/>
      <c r="O120" s="31"/>
      <c r="P120" s="31"/>
      <c r="Q120" s="31"/>
      <c r="T120" s="3"/>
      <c r="U120" s="3"/>
      <c r="V120" s="3"/>
      <c r="W120" s="3"/>
      <c r="X120" s="3"/>
      <c r="Y120" s="3"/>
      <c r="Z120" s="3"/>
      <c r="AA120" s="3"/>
      <c r="AB120" s="3"/>
    </row>
    <row r="121" spans="9:28" x14ac:dyDescent="0.25">
      <c r="I121" s="32"/>
      <c r="J121" s="31"/>
      <c r="K121" s="31"/>
      <c r="L121" s="31"/>
      <c r="M121" s="31"/>
      <c r="N121" s="31"/>
      <c r="O121" s="31"/>
      <c r="P121" s="31"/>
      <c r="Q121" s="31"/>
      <c r="T121" s="3"/>
      <c r="U121" s="3"/>
      <c r="V121" s="3"/>
      <c r="W121" s="3"/>
      <c r="X121" s="3"/>
      <c r="Y121" s="3"/>
      <c r="Z121" s="3"/>
      <c r="AA121" s="3"/>
      <c r="AB121" s="3"/>
    </row>
    <row r="122" spans="9:28" x14ac:dyDescent="0.25">
      <c r="I122" s="32"/>
      <c r="J122" s="31"/>
      <c r="K122" s="31"/>
      <c r="L122" s="31"/>
      <c r="M122" s="31"/>
      <c r="N122" s="31"/>
      <c r="O122" s="31"/>
      <c r="P122" s="31"/>
      <c r="Q122" s="31"/>
      <c r="T122" s="3"/>
      <c r="U122" s="3"/>
      <c r="V122" s="3"/>
      <c r="W122" s="3"/>
      <c r="X122" s="3"/>
      <c r="Y122" s="3"/>
      <c r="Z122" s="3"/>
      <c r="AA122" s="3"/>
      <c r="AB122" s="3"/>
    </row>
    <row r="123" spans="9:28" x14ac:dyDescent="0.25">
      <c r="I123" s="32"/>
      <c r="J123" s="31"/>
      <c r="K123" s="31"/>
      <c r="L123" s="31"/>
      <c r="M123" s="31"/>
      <c r="N123" s="31"/>
      <c r="O123" s="31"/>
      <c r="P123" s="31"/>
      <c r="Q123" s="31"/>
      <c r="T123" s="3"/>
      <c r="U123" s="3"/>
      <c r="V123" s="3"/>
      <c r="W123" s="3"/>
      <c r="X123" s="3"/>
      <c r="Y123" s="3"/>
      <c r="Z123" s="3"/>
      <c r="AA123" s="3"/>
      <c r="AB123" s="3"/>
    </row>
    <row r="124" spans="9:28" x14ac:dyDescent="0.25">
      <c r="I124" s="32"/>
      <c r="J124" s="31"/>
      <c r="K124" s="31"/>
      <c r="L124" s="31"/>
      <c r="M124" s="31"/>
      <c r="N124" s="31"/>
      <c r="O124" s="31"/>
      <c r="P124" s="31"/>
      <c r="Q124" s="31"/>
      <c r="T124" s="3"/>
      <c r="U124" s="3"/>
      <c r="V124" s="3"/>
      <c r="W124" s="3"/>
      <c r="X124" s="3"/>
      <c r="Y124" s="3"/>
      <c r="Z124" s="3"/>
      <c r="AA124" s="3"/>
      <c r="AB124" s="3"/>
    </row>
    <row r="125" spans="9:28" x14ac:dyDescent="0.25">
      <c r="I125" s="32"/>
      <c r="J125" s="31"/>
      <c r="K125" s="31"/>
      <c r="L125" s="31"/>
      <c r="M125" s="31"/>
      <c r="N125" s="31"/>
      <c r="O125" s="31"/>
      <c r="P125" s="31"/>
      <c r="Q125" s="31"/>
      <c r="T125" s="3"/>
      <c r="U125" s="3"/>
      <c r="V125" s="3"/>
      <c r="W125" s="3"/>
      <c r="X125" s="3"/>
      <c r="Y125" s="3"/>
      <c r="Z125" s="3"/>
      <c r="AA125" s="3"/>
      <c r="AB125" s="3"/>
    </row>
    <row r="126" spans="9:28" x14ac:dyDescent="0.25">
      <c r="I126" s="32"/>
      <c r="J126" s="31"/>
      <c r="K126" s="31"/>
      <c r="L126" s="31"/>
      <c r="M126" s="31"/>
      <c r="N126" s="31"/>
      <c r="O126" s="31"/>
      <c r="P126" s="31"/>
      <c r="Q126" s="31"/>
      <c r="T126" s="3"/>
      <c r="U126" s="3"/>
      <c r="V126" s="3"/>
      <c r="W126" s="3"/>
      <c r="X126" s="3"/>
      <c r="Y126" s="3"/>
      <c r="Z126" s="3"/>
      <c r="AA126" s="3"/>
      <c r="AB126" s="3"/>
    </row>
    <row r="127" spans="9:28" x14ac:dyDescent="0.25">
      <c r="I127" s="32"/>
      <c r="J127" s="31"/>
      <c r="K127" s="31"/>
      <c r="L127" s="31"/>
      <c r="M127" s="31"/>
      <c r="N127" s="31"/>
      <c r="O127" s="31"/>
      <c r="P127" s="31"/>
      <c r="T127" s="3"/>
      <c r="U127" s="3"/>
      <c r="V127" s="3"/>
      <c r="W127" s="3"/>
      <c r="Z127" s="3"/>
      <c r="AA127" s="3"/>
      <c r="AB127" s="3"/>
    </row>
    <row r="128" spans="9:28" x14ac:dyDescent="0.25">
      <c r="I128" s="32"/>
      <c r="J128" s="31"/>
      <c r="K128" s="31"/>
      <c r="L128" s="31"/>
      <c r="M128" s="31"/>
      <c r="N128" s="31"/>
      <c r="O128" s="31"/>
      <c r="P128" s="31"/>
      <c r="T128" s="3"/>
      <c r="U128" s="3"/>
      <c r="V128" s="3"/>
      <c r="W128" s="3"/>
      <c r="Z128" s="3"/>
      <c r="AA128" s="3"/>
      <c r="AB128" s="3"/>
    </row>
    <row r="129" spans="9:28" x14ac:dyDescent="0.25">
      <c r="I129" s="32"/>
      <c r="J129" s="31"/>
      <c r="K129" s="31"/>
      <c r="L129" s="31"/>
      <c r="M129" s="31"/>
      <c r="N129" s="31"/>
      <c r="O129" s="31"/>
      <c r="P129" s="31"/>
      <c r="T129" s="3"/>
      <c r="U129" s="3"/>
      <c r="V129" s="3"/>
      <c r="W129" s="3"/>
      <c r="Z129" s="3"/>
      <c r="AA129" s="3"/>
      <c r="AB129" s="3"/>
    </row>
    <row r="130" spans="9:28" x14ac:dyDescent="0.25">
      <c r="I130" s="32"/>
      <c r="J130" s="31"/>
      <c r="K130" s="31"/>
      <c r="L130" s="31"/>
      <c r="M130" s="31"/>
      <c r="N130" s="31"/>
      <c r="O130" s="31"/>
      <c r="P130" s="31"/>
      <c r="T130" s="3"/>
      <c r="U130" s="3"/>
      <c r="V130" s="3"/>
      <c r="W130" s="3"/>
      <c r="Z130" s="3"/>
      <c r="AA130" s="3"/>
      <c r="AB130" s="3"/>
    </row>
    <row r="131" spans="9:28" x14ac:dyDescent="0.25">
      <c r="I131" s="32"/>
      <c r="J131" s="31"/>
      <c r="K131" s="31"/>
      <c r="L131" s="31"/>
      <c r="M131" s="31"/>
      <c r="N131" s="31"/>
      <c r="O131" s="31"/>
      <c r="P131" s="31"/>
      <c r="T131" s="3"/>
      <c r="U131" s="3"/>
      <c r="V131" s="3"/>
      <c r="W131" s="3"/>
      <c r="Z131" s="3"/>
      <c r="AA131" s="3"/>
      <c r="AB131" s="3"/>
    </row>
    <row r="134" spans="9:28" x14ac:dyDescent="0.25">
      <c r="I134" s="30"/>
    </row>
    <row r="143" spans="9:28" x14ac:dyDescent="0.25">
      <c r="T143" s="3"/>
      <c r="U143" s="3"/>
      <c r="V143" s="3"/>
      <c r="W143" s="3"/>
      <c r="Z143" s="3"/>
      <c r="AA143" s="3"/>
      <c r="AB143" s="3"/>
    </row>
    <row r="144" spans="9:28" x14ac:dyDescent="0.25">
      <c r="T144" s="3"/>
      <c r="U144" s="3"/>
      <c r="V144" s="3"/>
      <c r="W144" s="3"/>
      <c r="Z144" s="3"/>
      <c r="AA144" s="3"/>
      <c r="AB144" s="3"/>
    </row>
    <row r="145" spans="1:28" x14ac:dyDescent="0.25">
      <c r="T145" s="3"/>
      <c r="U145" s="3"/>
      <c r="V145" s="3"/>
      <c r="W145" s="3"/>
      <c r="Z145" s="3"/>
      <c r="AA145" s="3"/>
      <c r="AB145" s="3"/>
    </row>
    <row r="146" spans="1:28" ht="21" x14ac:dyDescent="0.35">
      <c r="A146" s="26"/>
      <c r="T146" s="3"/>
      <c r="U146" s="3"/>
      <c r="V146" s="3"/>
      <c r="W146" s="3"/>
      <c r="Z146" s="3"/>
      <c r="AA146" s="3"/>
      <c r="AB146" s="3"/>
    </row>
    <row r="147" spans="1:28" x14ac:dyDescent="0.25">
      <c r="A147" s="27"/>
      <c r="T147" s="3"/>
      <c r="U147" s="3"/>
      <c r="V147" s="3"/>
      <c r="W147" s="3"/>
      <c r="Z147" s="3"/>
      <c r="AA147" s="3"/>
      <c r="AB147" s="3"/>
    </row>
    <row r="148" spans="1:28" x14ac:dyDescent="0.25">
      <c r="T148" s="3"/>
      <c r="U148" s="3"/>
      <c r="V148" s="3"/>
      <c r="W148" s="3"/>
      <c r="Z148" s="3"/>
      <c r="AA148" s="3"/>
      <c r="AB148" s="3"/>
    </row>
    <row r="149" spans="1:28" x14ac:dyDescent="0.25">
      <c r="T149" s="3"/>
      <c r="U149" s="3"/>
      <c r="V149" s="3"/>
      <c r="W149" s="3"/>
      <c r="Z149" s="3"/>
      <c r="AA149" s="3"/>
      <c r="AB149" s="3"/>
    </row>
    <row r="150" spans="1:28" x14ac:dyDescent="0.25">
      <c r="T150" s="3"/>
      <c r="U150" s="3"/>
      <c r="V150" s="3"/>
      <c r="W150" s="3"/>
      <c r="Z150" s="3"/>
      <c r="AA150" s="3"/>
      <c r="AB150" s="3"/>
    </row>
    <row r="151" spans="1:28" x14ac:dyDescent="0.25">
      <c r="T151" s="3"/>
      <c r="U151" s="3"/>
      <c r="V151" s="3"/>
      <c r="W151" s="3"/>
      <c r="Z151" s="3"/>
      <c r="AA151" s="3"/>
      <c r="AB151" s="3"/>
    </row>
    <row r="152" spans="1:28" x14ac:dyDescent="0.25">
      <c r="T152" s="3"/>
      <c r="U152" s="3"/>
      <c r="V152" s="3"/>
      <c r="W152" s="3"/>
      <c r="Z152" s="3"/>
      <c r="AA152" s="3"/>
      <c r="AB152" s="3"/>
    </row>
    <row r="153" spans="1:28" x14ac:dyDescent="0.25">
      <c r="T153" s="3"/>
      <c r="U153" s="3"/>
      <c r="V153" s="3"/>
      <c r="W153" s="3"/>
      <c r="Z153" s="3"/>
      <c r="AA153" s="3"/>
      <c r="AB153" s="3"/>
    </row>
    <row r="154" spans="1:28" x14ac:dyDescent="0.25">
      <c r="T154" s="3"/>
      <c r="U154" s="3"/>
      <c r="V154" s="3"/>
      <c r="W154" s="3"/>
      <c r="Z154" s="3"/>
      <c r="AA154" s="3"/>
      <c r="AB154" s="3"/>
    </row>
    <row r="155" spans="1:28" x14ac:dyDescent="0.25">
      <c r="T155" s="3"/>
      <c r="U155" s="3"/>
      <c r="V155" s="3"/>
      <c r="W155" s="3"/>
      <c r="Z155" s="3"/>
      <c r="AA155" s="3"/>
      <c r="AB155" s="3"/>
    </row>
    <row r="156" spans="1:28" x14ac:dyDescent="0.25">
      <c r="T156" s="3"/>
      <c r="U156" s="3"/>
      <c r="V156" s="3"/>
      <c r="W156" s="3"/>
      <c r="Z156" s="3"/>
      <c r="AA156" s="3"/>
      <c r="AB156" s="3"/>
    </row>
    <row r="157" spans="1:28" x14ac:dyDescent="0.25">
      <c r="T157" s="3"/>
      <c r="U157" s="3"/>
      <c r="V157" s="3"/>
      <c r="W157" s="3"/>
      <c r="Z157" s="3"/>
      <c r="AA157" s="3"/>
      <c r="AB157" s="3"/>
    </row>
    <row r="158" spans="1:28" x14ac:dyDescent="0.25">
      <c r="T158" s="3"/>
      <c r="U158" s="3"/>
      <c r="V158" s="3"/>
      <c r="W158" s="3"/>
      <c r="Z158" s="3"/>
      <c r="AA158" s="3"/>
      <c r="AB158" s="3"/>
    </row>
    <row r="159" spans="1:28" x14ac:dyDescent="0.25">
      <c r="T159" s="3"/>
      <c r="U159" s="3"/>
      <c r="V159" s="3"/>
      <c r="W159" s="3"/>
      <c r="Z159" s="3"/>
      <c r="AA159" s="3"/>
      <c r="AB159" s="3"/>
    </row>
    <row r="160" spans="1:28" x14ac:dyDescent="0.25">
      <c r="T160" s="3"/>
      <c r="U160" s="3"/>
      <c r="V160" s="3"/>
      <c r="W160" s="3"/>
      <c r="Z160" s="3"/>
      <c r="AA160" s="3"/>
      <c r="AB160" s="3"/>
    </row>
    <row r="161" spans="1:28" x14ac:dyDescent="0.25">
      <c r="T161" s="3"/>
      <c r="U161" s="3"/>
      <c r="V161" s="3"/>
      <c r="W161" s="3"/>
      <c r="Z161" s="3"/>
      <c r="AA161" s="3"/>
      <c r="AB161" s="3"/>
    </row>
    <row r="162" spans="1:28" x14ac:dyDescent="0.25">
      <c r="T162" s="3"/>
      <c r="U162" s="3"/>
      <c r="V162" s="3"/>
      <c r="W162" s="3"/>
      <c r="Z162" s="3"/>
      <c r="AA162" s="3"/>
      <c r="AB162" s="3"/>
    </row>
    <row r="163" spans="1:28" x14ac:dyDescent="0.25">
      <c r="T163" s="3"/>
      <c r="U163" s="3"/>
      <c r="V163" s="3"/>
      <c r="W163" s="3"/>
      <c r="Z163" s="3"/>
      <c r="AA163" s="3"/>
      <c r="AB163" s="3"/>
    </row>
    <row r="164" spans="1:28" x14ac:dyDescent="0.25">
      <c r="A164" s="293"/>
      <c r="B164" s="293"/>
      <c r="C164" s="293"/>
      <c r="D164" s="293"/>
      <c r="E164" s="293"/>
      <c r="F164" s="293"/>
      <c r="G164" s="293"/>
      <c r="H164" s="293"/>
      <c r="I164" s="293"/>
      <c r="J164" s="293"/>
      <c r="K164" s="293"/>
      <c r="L164" s="293"/>
      <c r="M164" s="293"/>
      <c r="N164" s="293"/>
      <c r="O164" s="293"/>
      <c r="T164" s="3"/>
      <c r="U164" s="3"/>
      <c r="V164" s="3"/>
      <c r="W164" s="3"/>
      <c r="Z164" s="3"/>
      <c r="AA164" s="3"/>
      <c r="AB164" s="3"/>
    </row>
    <row r="165" spans="1:28" x14ac:dyDescent="0.25">
      <c r="A165" s="293"/>
      <c r="B165" s="293"/>
      <c r="C165" s="293"/>
      <c r="D165" s="293"/>
      <c r="E165" s="293"/>
      <c r="F165" s="293"/>
      <c r="G165" s="293"/>
      <c r="H165" s="293"/>
      <c r="I165" s="293"/>
      <c r="J165" s="293"/>
      <c r="K165" s="293"/>
      <c r="L165" s="293"/>
      <c r="M165" s="293"/>
      <c r="N165" s="293"/>
      <c r="O165" s="293"/>
      <c r="T165" s="3"/>
      <c r="U165" s="3"/>
      <c r="V165" s="3"/>
      <c r="W165" s="3"/>
      <c r="Z165" s="3"/>
      <c r="AA165" s="3"/>
      <c r="AB165" s="3"/>
    </row>
    <row r="166" spans="1:28" x14ac:dyDescent="0.25">
      <c r="A166" s="293"/>
      <c r="B166" s="293"/>
      <c r="C166" s="293"/>
      <c r="D166" s="293"/>
      <c r="E166" s="293"/>
      <c r="F166" s="293"/>
      <c r="G166" s="293"/>
      <c r="H166" s="293"/>
      <c r="I166" s="293"/>
      <c r="J166" s="293"/>
      <c r="K166" s="293"/>
      <c r="L166" s="293"/>
      <c r="M166" s="293"/>
      <c r="N166" s="293"/>
      <c r="O166" s="293"/>
      <c r="T166" s="3"/>
      <c r="U166" s="3"/>
      <c r="V166" s="3"/>
      <c r="W166" s="3"/>
      <c r="Z166" s="3"/>
      <c r="AA166" s="3"/>
      <c r="AB166" s="3"/>
    </row>
    <row r="167" spans="1:28" x14ac:dyDescent="0.25">
      <c r="A167" s="29"/>
      <c r="B167" s="29"/>
      <c r="C167" s="29"/>
      <c r="D167" s="29"/>
      <c r="E167" s="29"/>
      <c r="T167" s="3"/>
      <c r="U167" s="3"/>
      <c r="V167" s="3"/>
      <c r="W167" s="3"/>
      <c r="Z167" s="3"/>
      <c r="AA167" s="3"/>
      <c r="AB167" s="3"/>
    </row>
    <row r="168" spans="1:28" x14ac:dyDescent="0.25">
      <c r="T168" s="3"/>
      <c r="U168" s="3"/>
      <c r="V168" s="3"/>
      <c r="W168" s="3"/>
      <c r="Z168" s="3"/>
      <c r="AA168" s="3"/>
      <c r="AB168" s="3"/>
    </row>
    <row r="169" spans="1:28" x14ac:dyDescent="0.25">
      <c r="T169" s="3"/>
      <c r="U169" s="3"/>
      <c r="V169" s="3"/>
      <c r="W169" s="3"/>
      <c r="Z169" s="3"/>
      <c r="AA169" s="3"/>
      <c r="AB169" s="3"/>
    </row>
    <row r="170" spans="1:28" x14ac:dyDescent="0.25">
      <c r="T170" s="3"/>
      <c r="U170" s="3"/>
      <c r="V170" s="3"/>
      <c r="W170" s="3"/>
      <c r="Z170" s="3"/>
      <c r="AA170" s="3"/>
      <c r="AB170" s="3"/>
    </row>
    <row r="171" spans="1:28" x14ac:dyDescent="0.25">
      <c r="T171" s="3"/>
      <c r="U171" s="3"/>
      <c r="V171" s="3"/>
      <c r="W171" s="3"/>
      <c r="Z171" s="3"/>
      <c r="AA171" s="3"/>
      <c r="AB171" s="3"/>
    </row>
    <row r="172" spans="1:28" x14ac:dyDescent="0.25">
      <c r="T172" s="3"/>
      <c r="U172" s="3"/>
      <c r="V172" s="3"/>
      <c r="W172" s="3"/>
      <c r="Z172" s="3"/>
      <c r="AA172" s="3"/>
      <c r="AB172" s="3"/>
    </row>
    <row r="173" spans="1:28" x14ac:dyDescent="0.25">
      <c r="T173" s="3"/>
      <c r="U173" s="3"/>
      <c r="V173" s="3"/>
      <c r="W173" s="3"/>
      <c r="Z173" s="3"/>
      <c r="AA173" s="3"/>
      <c r="AB173" s="3"/>
    </row>
    <row r="174" spans="1:28" x14ac:dyDescent="0.25">
      <c r="T174" s="3"/>
      <c r="U174" s="3"/>
      <c r="V174" s="3"/>
      <c r="W174" s="3"/>
      <c r="Z174" s="3"/>
      <c r="AA174" s="3"/>
      <c r="AB174" s="3"/>
    </row>
  </sheetData>
  <mergeCells count="3">
    <mergeCell ref="A105:O107"/>
    <mergeCell ref="A164:O166"/>
    <mergeCell ref="A28:O31"/>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C9708-2B37-4737-9DE6-D5CE1168C4F1}">
  <dimension ref="A1:CS59"/>
  <sheetViews>
    <sheetView showGridLines="0" zoomScale="70" zoomScaleNormal="70" workbookViewId="0"/>
  </sheetViews>
  <sheetFormatPr defaultColWidth="9.140625" defaultRowHeight="15" x14ac:dyDescent="0.25"/>
  <cols>
    <col min="1" max="8" width="10.140625" style="33" customWidth="1"/>
    <col min="9" max="10" width="9.140625" style="33"/>
    <col min="11" max="11" width="10.7109375" style="33" customWidth="1"/>
    <col min="12" max="12" width="13.85546875" style="33" bestFit="1" customWidth="1"/>
    <col min="13" max="13" width="10.7109375" style="33" customWidth="1"/>
    <col min="14" max="14" width="9.140625" style="33"/>
    <col min="15" max="17" width="10.7109375" style="33" customWidth="1"/>
    <col min="18" max="16384" width="9.140625" style="33"/>
  </cols>
  <sheetData>
    <row r="1" spans="1:80" ht="24" x14ac:dyDescent="0.4">
      <c r="A1" s="2" t="s">
        <v>764</v>
      </c>
      <c r="I1"/>
      <c r="J1"/>
      <c r="K1"/>
      <c r="L1"/>
      <c r="M1"/>
      <c r="N1"/>
      <c r="O1"/>
      <c r="P1"/>
    </row>
    <row r="2" spans="1:80" ht="18.75" x14ac:dyDescent="0.3">
      <c r="A2" s="5" t="s">
        <v>765</v>
      </c>
      <c r="I2" s="1"/>
      <c r="J2" s="1"/>
      <c r="K2"/>
      <c r="L2"/>
      <c r="M2"/>
      <c r="N2" s="1" t="str">
        <f>HYPERLINK("#'Contents'!A1","&lt;&lt;Back")</f>
        <v>&lt;&lt;Back</v>
      </c>
      <c r="Q2" s="33" t="s">
        <v>767</v>
      </c>
    </row>
    <row r="3" spans="1:80" x14ac:dyDescent="0.25">
      <c r="K3" s="114"/>
      <c r="L3" s="114"/>
      <c r="M3" s="114"/>
    </row>
    <row r="4" spans="1:80" x14ac:dyDescent="0.25">
      <c r="A4" s="330" t="s">
        <v>766</v>
      </c>
      <c r="B4" s="330"/>
      <c r="C4" s="330"/>
      <c r="D4" s="330"/>
      <c r="E4" s="330"/>
      <c r="F4" s="330"/>
      <c r="G4" s="330"/>
      <c r="H4" s="330"/>
      <c r="K4" s="34"/>
      <c r="R4" s="35" t="s">
        <v>768</v>
      </c>
      <c r="S4" s="35" t="s">
        <v>769</v>
      </c>
    </row>
    <row r="5" spans="1:80" x14ac:dyDescent="0.25">
      <c r="Q5" s="38" t="s">
        <v>5</v>
      </c>
      <c r="R5" s="39">
        <v>51.416520273189462</v>
      </c>
      <c r="S5" s="39">
        <v>51.401970780821507</v>
      </c>
    </row>
    <row r="6" spans="1:80" x14ac:dyDescent="0.25">
      <c r="Q6" s="38" t="s">
        <v>770</v>
      </c>
      <c r="R6" s="39">
        <v>54.022388011358998</v>
      </c>
      <c r="S6" s="39">
        <v>52.181617438146297</v>
      </c>
    </row>
    <row r="7" spans="1:80" x14ac:dyDescent="0.25">
      <c r="Q7" s="38" t="s">
        <v>771</v>
      </c>
      <c r="R7" s="39">
        <v>53.304665862208658</v>
      </c>
      <c r="S7" s="39">
        <v>55.976970266666669</v>
      </c>
    </row>
    <row r="8" spans="1:80" x14ac:dyDescent="0.25">
      <c r="Q8" s="38" t="s">
        <v>772</v>
      </c>
      <c r="R8" s="39">
        <v>53.185519751101324</v>
      </c>
      <c r="S8" s="39">
        <v>52.954600466062963</v>
      </c>
    </row>
    <row r="9" spans="1:80" x14ac:dyDescent="0.25">
      <c r="Q9" s="38" t="s">
        <v>773</v>
      </c>
      <c r="R9" s="39">
        <v>52.434708730572027</v>
      </c>
      <c r="S9" s="39">
        <v>51.277081797759138</v>
      </c>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row>
    <row r="10" spans="1:80" x14ac:dyDescent="0.25">
      <c r="Q10" s="38" t="s">
        <v>774</v>
      </c>
      <c r="R10" s="39">
        <v>52.096673959823377</v>
      </c>
      <c r="S10" s="39">
        <v>54.340468883324966</v>
      </c>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row>
    <row r="11" spans="1:80" x14ac:dyDescent="0.25">
      <c r="Q11" s="38" t="s">
        <v>775</v>
      </c>
      <c r="R11" s="39">
        <v>50.237073321241255</v>
      </c>
      <c r="S11" s="39">
        <v>55.179078908428224</v>
      </c>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row>
    <row r="12" spans="1:80" x14ac:dyDescent="0.25">
      <c r="Q12" s="38" t="s">
        <v>776</v>
      </c>
      <c r="R12" s="39">
        <v>47.865428060450824</v>
      </c>
      <c r="S12" s="39">
        <v>47.019913450167223</v>
      </c>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row>
    <row r="13" spans="1:80" x14ac:dyDescent="0.25">
      <c r="Q13" s="38" t="s">
        <v>777</v>
      </c>
      <c r="R13" s="39">
        <v>47.698779369636362</v>
      </c>
      <c r="S13" s="39">
        <v>49.768028373716149</v>
      </c>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row>
    <row r="14" spans="1:80" x14ac:dyDescent="0.25">
      <c r="Q14" s="38" t="s">
        <v>778</v>
      </c>
      <c r="R14" s="40">
        <v>46.562183962314712</v>
      </c>
      <c r="S14" s="40">
        <v>48.236310290338466</v>
      </c>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row>
    <row r="15" spans="1:80" x14ac:dyDescent="0.2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row>
    <row r="17" spans="1:97" x14ac:dyDescent="0.25">
      <c r="I17"/>
      <c r="J17"/>
    </row>
    <row r="18" spans="1:97" x14ac:dyDescent="0.25">
      <c r="I18"/>
      <c r="J18"/>
      <c r="K18"/>
      <c r="L18"/>
      <c r="M18"/>
      <c r="Q18"/>
    </row>
    <row r="19" spans="1:97" x14ac:dyDescent="0.25">
      <c r="I19"/>
      <c r="J19"/>
      <c r="K19"/>
      <c r="L19"/>
      <c r="M19"/>
      <c r="Q19"/>
    </row>
    <row r="20" spans="1:97" x14ac:dyDescent="0.25">
      <c r="I20"/>
      <c r="J20"/>
      <c r="K20"/>
      <c r="L20"/>
      <c r="M20"/>
      <c r="Q20"/>
      <c r="R20"/>
      <c r="S20"/>
    </row>
    <row r="21" spans="1:97" x14ac:dyDescent="0.25">
      <c r="I21"/>
      <c r="J21"/>
      <c r="K21"/>
      <c r="L21" s="3"/>
      <c r="M21" s="3"/>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row>
    <row r="22" spans="1:97" x14ac:dyDescent="0.25">
      <c r="A22" s="302" t="s">
        <v>779</v>
      </c>
      <c r="B22" s="302"/>
      <c r="C22" s="302"/>
      <c r="D22" s="302"/>
      <c r="E22" s="302"/>
      <c r="F22" s="302"/>
      <c r="G22" s="302"/>
      <c r="H22" s="302"/>
      <c r="I22"/>
      <c r="J22"/>
      <c r="K22"/>
      <c r="L22" s="3"/>
      <c r="M22" s="3"/>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row>
    <row r="23" spans="1:97" x14ac:dyDescent="0.25">
      <c r="A23" s="302"/>
      <c r="B23" s="302"/>
      <c r="C23" s="302"/>
      <c r="D23" s="302"/>
      <c r="E23" s="302"/>
      <c r="F23" s="302"/>
      <c r="G23" s="302"/>
      <c r="H23" s="302"/>
      <c r="I23"/>
      <c r="J23"/>
      <c r="K23"/>
      <c r="L23" s="3"/>
      <c r="M23" s="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row>
    <row r="24" spans="1:97" x14ac:dyDescent="0.25">
      <c r="A24" t="s">
        <v>780</v>
      </c>
      <c r="I24"/>
      <c r="J24"/>
      <c r="K24"/>
      <c r="L24" s="3"/>
      <c r="M24" s="3"/>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row>
    <row r="25" spans="1:97" x14ac:dyDescent="0.25">
      <c r="A25" s="37"/>
      <c r="I25"/>
      <c r="J25"/>
      <c r="K25"/>
      <c r="L25" s="3"/>
      <c r="M25" s="3"/>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row>
    <row r="26" spans="1:97" x14ac:dyDescent="0.2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row>
    <row r="27" spans="1:97"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row>
    <row r="28" spans="1:97" x14ac:dyDescent="0.2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row>
    <row r="29" spans="1:97" x14ac:dyDescent="0.2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row>
    <row r="30" spans="1:97"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row>
    <row r="31" spans="1:97"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row>
    <row r="32" spans="1:97" x14ac:dyDescent="0.2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row>
    <row r="33" spans="1:97"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row>
    <row r="34" spans="1:97"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row>
    <row r="35" spans="1:97"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row>
    <row r="36" spans="1:97"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row>
    <row r="37" spans="1:97"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row>
    <row r="38" spans="1:97" x14ac:dyDescent="0.2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row>
    <row r="39" spans="1:97"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row>
    <row r="40" spans="1:97" x14ac:dyDescent="0.2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row>
    <row r="41" spans="1:97" x14ac:dyDescent="0.25">
      <c r="A41"/>
      <c r="B41"/>
      <c r="C41"/>
      <c r="D41"/>
      <c r="E41"/>
      <c r="F41"/>
      <c r="G41"/>
      <c r="H41"/>
      <c r="I41"/>
      <c r="J41"/>
      <c r="K41"/>
      <c r="L41"/>
      <c r="M41"/>
      <c r="N41"/>
      <c r="O41"/>
      <c r="P41"/>
      <c r="Q41"/>
      <c r="R41"/>
      <c r="S41"/>
      <c r="T41"/>
      <c r="U41"/>
      <c r="V41"/>
      <c r="W41"/>
      <c r="X41"/>
      <c r="Y41"/>
    </row>
    <row r="42" spans="1:97" x14ac:dyDescent="0.25">
      <c r="A42"/>
      <c r="B42"/>
      <c r="C42"/>
      <c r="D42"/>
      <c r="E42"/>
      <c r="F42"/>
      <c r="G42"/>
      <c r="H42"/>
      <c r="I42"/>
      <c r="J42"/>
      <c r="K42"/>
      <c r="L42"/>
      <c r="M42"/>
      <c r="N42"/>
      <c r="O42"/>
      <c r="P42"/>
      <c r="Q42"/>
      <c r="R42"/>
      <c r="S42"/>
      <c r="T42"/>
      <c r="U42"/>
      <c r="V42"/>
      <c r="W42"/>
      <c r="X42"/>
      <c r="Y42"/>
    </row>
    <row r="43" spans="1:97" x14ac:dyDescent="0.25">
      <c r="A43"/>
      <c r="B43"/>
      <c r="C43"/>
      <c r="D43"/>
      <c r="E43"/>
      <c r="F43"/>
      <c r="G43"/>
      <c r="H43"/>
      <c r="I43"/>
      <c r="J43"/>
      <c r="K43"/>
      <c r="L43"/>
      <c r="M43"/>
      <c r="N43"/>
      <c r="O43"/>
      <c r="P43"/>
      <c r="Q43"/>
      <c r="R43"/>
      <c r="S43"/>
      <c r="T43"/>
      <c r="U43"/>
      <c r="V43"/>
      <c r="W43"/>
      <c r="X43"/>
      <c r="Y43"/>
    </row>
    <row r="44" spans="1:97" x14ac:dyDescent="0.25">
      <c r="A44"/>
      <c r="B44"/>
      <c r="C44"/>
      <c r="D44"/>
      <c r="E44"/>
      <c r="F44"/>
      <c r="G44"/>
      <c r="H44"/>
      <c r="I44"/>
      <c r="J44"/>
      <c r="K44"/>
      <c r="L44"/>
      <c r="M44"/>
      <c r="N44"/>
      <c r="O44"/>
      <c r="P44"/>
      <c r="Q44"/>
      <c r="R44"/>
      <c r="S44"/>
      <c r="T44"/>
      <c r="U44"/>
      <c r="V44"/>
      <c r="W44"/>
      <c r="X44"/>
      <c r="Y44"/>
    </row>
    <row r="45" spans="1:97" x14ac:dyDescent="0.25">
      <c r="A45"/>
      <c r="B45"/>
      <c r="C45"/>
      <c r="D45"/>
      <c r="E45"/>
      <c r="F45"/>
      <c r="G45"/>
      <c r="H45"/>
      <c r="I45"/>
      <c r="J45"/>
      <c r="K45"/>
      <c r="L45"/>
      <c r="M45"/>
      <c r="N45"/>
      <c r="O45"/>
      <c r="P45"/>
      <c r="Q45"/>
      <c r="R45"/>
      <c r="S45"/>
      <c r="T45"/>
      <c r="U45"/>
      <c r="V45"/>
      <c r="W45"/>
      <c r="X45"/>
      <c r="Y45"/>
    </row>
    <row r="46" spans="1:97" x14ac:dyDescent="0.25">
      <c r="A46"/>
      <c r="B46"/>
      <c r="C46"/>
      <c r="D46"/>
      <c r="E46"/>
      <c r="F46"/>
      <c r="G46"/>
      <c r="H46"/>
      <c r="I46"/>
      <c r="J46"/>
      <c r="K46"/>
      <c r="L46"/>
      <c r="M46"/>
      <c r="N46"/>
      <c r="O46"/>
      <c r="P46"/>
      <c r="Q46"/>
      <c r="R46"/>
      <c r="S46"/>
      <c r="T46"/>
      <c r="U46"/>
      <c r="V46"/>
      <c r="W46"/>
      <c r="X46"/>
      <c r="Y46"/>
    </row>
    <row r="47" spans="1:97" x14ac:dyDescent="0.25">
      <c r="A47"/>
      <c r="B47"/>
      <c r="C47"/>
      <c r="D47"/>
      <c r="E47"/>
      <c r="F47"/>
      <c r="G47"/>
      <c r="H47"/>
      <c r="I47"/>
      <c r="J47"/>
      <c r="K47"/>
      <c r="L47"/>
      <c r="M47"/>
      <c r="N47"/>
      <c r="O47"/>
      <c r="P47"/>
      <c r="Q47"/>
      <c r="R47"/>
      <c r="S47"/>
      <c r="T47"/>
      <c r="U47"/>
      <c r="V47"/>
      <c r="W47"/>
      <c r="X47"/>
      <c r="Y47"/>
    </row>
    <row r="48" spans="1:97" x14ac:dyDescent="0.25">
      <c r="A48"/>
      <c r="B48"/>
      <c r="C48"/>
      <c r="D48"/>
      <c r="E48"/>
      <c r="F48"/>
      <c r="G48"/>
      <c r="H48"/>
      <c r="I48"/>
      <c r="J48"/>
      <c r="K48"/>
      <c r="L48"/>
      <c r="M48"/>
      <c r="N48"/>
      <c r="O48"/>
      <c r="P48"/>
      <c r="Q48"/>
      <c r="R48"/>
      <c r="S48"/>
      <c r="T48"/>
      <c r="U48"/>
      <c r="V48"/>
      <c r="W48"/>
      <c r="X48"/>
      <c r="Y48"/>
    </row>
    <row r="49" spans="1:25" x14ac:dyDescent="0.25">
      <c r="A49"/>
      <c r="B49"/>
      <c r="C49"/>
      <c r="D49"/>
      <c r="E49"/>
      <c r="F49"/>
      <c r="G49"/>
      <c r="H49"/>
      <c r="I49"/>
      <c r="J49"/>
      <c r="K49"/>
      <c r="L49"/>
      <c r="M49"/>
      <c r="N49"/>
      <c r="O49"/>
      <c r="P49"/>
      <c r="Q49"/>
      <c r="R49"/>
      <c r="S49"/>
      <c r="T49"/>
      <c r="U49"/>
      <c r="V49"/>
      <c r="W49"/>
      <c r="X49"/>
      <c r="Y49"/>
    </row>
    <row r="50" spans="1:25" x14ac:dyDescent="0.25">
      <c r="A50"/>
      <c r="B50"/>
      <c r="C50"/>
      <c r="D50"/>
      <c r="E50"/>
      <c r="F50"/>
      <c r="G50"/>
      <c r="H50"/>
      <c r="I50"/>
      <c r="J50"/>
      <c r="K50"/>
      <c r="L50"/>
      <c r="M50"/>
      <c r="N50"/>
      <c r="O50"/>
      <c r="P50"/>
      <c r="Q50"/>
      <c r="R50"/>
      <c r="S50"/>
      <c r="T50"/>
      <c r="U50"/>
      <c r="V50"/>
      <c r="W50"/>
      <c r="X50"/>
      <c r="Y50"/>
    </row>
    <row r="51" spans="1:25" x14ac:dyDescent="0.25">
      <c r="A51"/>
      <c r="B51"/>
      <c r="C51"/>
      <c r="D51"/>
      <c r="E51"/>
      <c r="F51"/>
      <c r="G51"/>
      <c r="H51"/>
      <c r="I51"/>
      <c r="J51"/>
      <c r="K51"/>
      <c r="L51"/>
      <c r="M51"/>
      <c r="N51"/>
      <c r="O51"/>
      <c r="P51"/>
      <c r="Q51"/>
      <c r="R51"/>
      <c r="S51"/>
      <c r="T51"/>
      <c r="U51"/>
      <c r="V51"/>
      <c r="W51"/>
      <c r="X51"/>
      <c r="Y51"/>
    </row>
    <row r="52" spans="1:25" x14ac:dyDescent="0.25">
      <c r="A52"/>
      <c r="B52"/>
      <c r="C52"/>
      <c r="D52"/>
      <c r="E52"/>
      <c r="F52"/>
      <c r="G52"/>
      <c r="H52"/>
      <c r="I52"/>
      <c r="J52"/>
      <c r="K52"/>
      <c r="L52"/>
      <c r="M52"/>
      <c r="N52"/>
      <c r="O52"/>
      <c r="P52"/>
      <c r="Q52"/>
      <c r="R52"/>
      <c r="S52"/>
      <c r="T52"/>
      <c r="U52"/>
      <c r="V52"/>
      <c r="W52"/>
      <c r="X52"/>
      <c r="Y52"/>
    </row>
    <row r="53" spans="1:25" x14ac:dyDescent="0.25">
      <c r="A53"/>
      <c r="B53"/>
      <c r="C53"/>
      <c r="D53"/>
      <c r="E53"/>
      <c r="F53"/>
      <c r="G53"/>
      <c r="H53"/>
      <c r="I53"/>
      <c r="J53"/>
      <c r="K53"/>
      <c r="L53"/>
      <c r="M53"/>
      <c r="N53"/>
      <c r="O53"/>
      <c r="P53"/>
      <c r="Q53"/>
      <c r="R53"/>
      <c r="S53"/>
      <c r="T53"/>
      <c r="U53"/>
      <c r="V53"/>
      <c r="W53"/>
      <c r="X53"/>
      <c r="Y53"/>
    </row>
    <row r="54" spans="1:25" x14ac:dyDescent="0.25">
      <c r="A54"/>
      <c r="B54"/>
      <c r="C54"/>
      <c r="D54"/>
      <c r="E54"/>
      <c r="F54"/>
      <c r="G54"/>
      <c r="H54"/>
      <c r="I54"/>
      <c r="J54"/>
      <c r="K54"/>
      <c r="L54"/>
      <c r="M54"/>
      <c r="N54"/>
      <c r="O54"/>
      <c r="P54"/>
      <c r="Q54"/>
      <c r="R54"/>
      <c r="S54"/>
      <c r="T54"/>
      <c r="U54"/>
      <c r="V54"/>
      <c r="W54"/>
      <c r="X54"/>
      <c r="Y54"/>
    </row>
    <row r="55" spans="1:25" x14ac:dyDescent="0.25">
      <c r="A55"/>
      <c r="B55"/>
      <c r="C55"/>
      <c r="D55"/>
      <c r="E55"/>
      <c r="F55"/>
      <c r="G55"/>
      <c r="H55"/>
      <c r="I55"/>
      <c r="J55"/>
      <c r="K55"/>
      <c r="L55"/>
      <c r="M55"/>
      <c r="N55"/>
      <c r="O55"/>
      <c r="P55"/>
      <c r="Q55"/>
      <c r="R55"/>
      <c r="S55"/>
      <c r="T55"/>
      <c r="U55"/>
      <c r="V55"/>
      <c r="W55"/>
      <c r="X55"/>
      <c r="Y55"/>
    </row>
    <row r="56" spans="1:25" x14ac:dyDescent="0.25">
      <c r="A56"/>
      <c r="B56"/>
      <c r="C56"/>
      <c r="D56"/>
      <c r="E56"/>
      <c r="F56"/>
      <c r="G56"/>
      <c r="H56"/>
      <c r="I56"/>
      <c r="J56"/>
      <c r="K56"/>
      <c r="L56"/>
      <c r="M56"/>
      <c r="N56"/>
      <c r="O56"/>
      <c r="P56"/>
      <c r="Q56"/>
      <c r="R56"/>
      <c r="S56"/>
      <c r="T56"/>
      <c r="U56"/>
      <c r="V56"/>
      <c r="W56"/>
      <c r="X56"/>
      <c r="Y56"/>
    </row>
    <row r="57" spans="1:25" x14ac:dyDescent="0.25">
      <c r="A57"/>
      <c r="B57"/>
      <c r="C57"/>
      <c r="D57"/>
      <c r="E57"/>
      <c r="F57"/>
      <c r="G57"/>
      <c r="H57"/>
      <c r="I57"/>
      <c r="J57"/>
      <c r="K57"/>
      <c r="L57"/>
      <c r="M57"/>
      <c r="N57"/>
      <c r="O57"/>
      <c r="P57"/>
      <c r="Q57"/>
      <c r="R57"/>
      <c r="S57"/>
      <c r="T57"/>
      <c r="U57"/>
      <c r="V57"/>
      <c r="W57"/>
      <c r="X57"/>
      <c r="Y57"/>
    </row>
    <row r="58" spans="1:25" x14ac:dyDescent="0.25">
      <c r="A58"/>
      <c r="B58"/>
      <c r="C58"/>
      <c r="D58"/>
      <c r="E58"/>
      <c r="F58"/>
      <c r="G58"/>
      <c r="H58"/>
      <c r="I58"/>
      <c r="J58"/>
      <c r="K58"/>
      <c r="L58"/>
      <c r="M58"/>
      <c r="N58"/>
      <c r="O58"/>
      <c r="P58"/>
      <c r="Q58"/>
      <c r="R58"/>
      <c r="S58"/>
      <c r="T58"/>
      <c r="U58"/>
      <c r="V58"/>
      <c r="W58"/>
      <c r="X58"/>
      <c r="Y58"/>
    </row>
    <row r="59" spans="1:25" x14ac:dyDescent="0.25">
      <c r="A59"/>
      <c r="B59"/>
      <c r="C59"/>
      <c r="D59"/>
      <c r="E59"/>
      <c r="F59"/>
      <c r="G59"/>
      <c r="H59"/>
      <c r="I59"/>
      <c r="J59"/>
      <c r="K59"/>
      <c r="L59"/>
      <c r="M59"/>
      <c r="N59"/>
      <c r="O59"/>
      <c r="P59"/>
      <c r="Q59"/>
      <c r="R59"/>
      <c r="S59"/>
      <c r="T59"/>
      <c r="U59"/>
      <c r="V59"/>
      <c r="W59"/>
      <c r="X59"/>
      <c r="Y59"/>
    </row>
  </sheetData>
  <mergeCells count="2">
    <mergeCell ref="A4:H4"/>
    <mergeCell ref="A22:H23"/>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31894-A556-4B8A-A15E-84C3FCC9D979}">
  <dimension ref="A1:CS59"/>
  <sheetViews>
    <sheetView showGridLines="0" zoomScale="70" zoomScaleNormal="70" workbookViewId="0"/>
  </sheetViews>
  <sheetFormatPr defaultColWidth="9.140625" defaultRowHeight="15" x14ac:dyDescent="0.25"/>
  <cols>
    <col min="1" max="8" width="10.140625" style="33" customWidth="1"/>
    <col min="9" max="10" width="9.140625" style="33"/>
    <col min="11" max="13" width="10.7109375" style="33" customWidth="1"/>
    <col min="14" max="14" width="9.140625" style="33"/>
    <col min="15" max="17" width="10.7109375" style="33" customWidth="1"/>
    <col min="18" max="16384" width="9.140625" style="33"/>
  </cols>
  <sheetData>
    <row r="1" spans="1:80" ht="24" x14ac:dyDescent="0.4">
      <c r="A1" s="2" t="s">
        <v>781</v>
      </c>
      <c r="I1"/>
      <c r="J1"/>
      <c r="K1"/>
      <c r="L1"/>
      <c r="M1"/>
      <c r="N1"/>
      <c r="O1"/>
      <c r="P1"/>
    </row>
    <row r="2" spans="1:80" ht="18.75" x14ac:dyDescent="0.3">
      <c r="A2" s="5" t="s">
        <v>765</v>
      </c>
      <c r="I2" s="1"/>
      <c r="J2" s="1"/>
      <c r="K2"/>
      <c r="L2"/>
      <c r="M2" s="1" t="str">
        <f>HYPERLINK("#'Contents'!A1","&lt;&lt;Back")</f>
        <v>&lt;&lt;Back</v>
      </c>
      <c r="P2" s="33" t="s">
        <v>783</v>
      </c>
    </row>
    <row r="3" spans="1:80" x14ac:dyDescent="0.25">
      <c r="K3"/>
      <c r="L3"/>
      <c r="M3"/>
    </row>
    <row r="4" spans="1:80" x14ac:dyDescent="0.25">
      <c r="A4" s="330" t="s">
        <v>782</v>
      </c>
      <c r="B4" s="330"/>
      <c r="C4" s="330"/>
      <c r="D4" s="330"/>
      <c r="E4" s="330"/>
      <c r="F4" s="330"/>
      <c r="G4" s="330"/>
      <c r="H4" s="330"/>
      <c r="K4"/>
      <c r="M4"/>
      <c r="Q4" s="35" t="s">
        <v>768</v>
      </c>
      <c r="R4" s="35" t="s">
        <v>769</v>
      </c>
    </row>
    <row r="5" spans="1:80" x14ac:dyDescent="0.25">
      <c r="K5"/>
      <c r="P5" t="s">
        <v>5</v>
      </c>
      <c r="Q5" s="36">
        <v>50.518397660637163</v>
      </c>
      <c r="R5" s="36">
        <v>50.32096275190699</v>
      </c>
    </row>
    <row r="6" spans="1:80" x14ac:dyDescent="0.25">
      <c r="K6"/>
      <c r="P6" t="s">
        <v>772</v>
      </c>
      <c r="Q6" s="36">
        <v>56.299756380633781</v>
      </c>
      <c r="R6" s="36">
        <v>53.440813609251968</v>
      </c>
    </row>
    <row r="7" spans="1:80" x14ac:dyDescent="0.25">
      <c r="K7"/>
      <c r="P7" t="s">
        <v>775</v>
      </c>
      <c r="Q7" s="36">
        <v>53.044791827972986</v>
      </c>
      <c r="R7" s="36">
        <v>53.088511784671539</v>
      </c>
    </row>
    <row r="8" spans="1:80" x14ac:dyDescent="0.25">
      <c r="K8"/>
      <c r="P8" t="s">
        <v>784</v>
      </c>
      <c r="Q8" s="36">
        <v>52.714460244762499</v>
      </c>
      <c r="R8" s="36">
        <v>50.320738095238099</v>
      </c>
    </row>
    <row r="9" spans="1:80" x14ac:dyDescent="0.25">
      <c r="K9"/>
      <c r="P9" t="s">
        <v>785</v>
      </c>
      <c r="Q9" s="36">
        <v>51.83770008241877</v>
      </c>
      <c r="R9" s="36">
        <v>52.940650438823411</v>
      </c>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row>
    <row r="10" spans="1:80" x14ac:dyDescent="0.25">
      <c r="K10"/>
      <c r="P10" t="s">
        <v>771</v>
      </c>
      <c r="Q10" s="36">
        <v>50.317291665448266</v>
      </c>
      <c r="R10" s="36">
        <v>42.585982209595961</v>
      </c>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row>
    <row r="11" spans="1:80" x14ac:dyDescent="0.25">
      <c r="K11"/>
      <c r="P11" t="s">
        <v>773</v>
      </c>
      <c r="Q11" s="36">
        <v>50.294089945490938</v>
      </c>
      <c r="R11" s="36">
        <v>48.049846867476091</v>
      </c>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row>
    <row r="12" spans="1:80" x14ac:dyDescent="0.25">
      <c r="K12"/>
      <c r="P12" t="s">
        <v>777</v>
      </c>
      <c r="Q12" s="36">
        <v>49.693758921212122</v>
      </c>
      <c r="R12" s="36">
        <v>52.226654716611847</v>
      </c>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row>
    <row r="13" spans="1:80" x14ac:dyDescent="0.25">
      <c r="K13"/>
      <c r="P13" t="s">
        <v>786</v>
      </c>
      <c r="Q13" s="36">
        <v>44.619705518604647</v>
      </c>
      <c r="R13" s="36">
        <v>41.255407572839509</v>
      </c>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row>
    <row r="14" spans="1:80" x14ac:dyDescent="0.25">
      <c r="K14"/>
      <c r="P14" t="s">
        <v>778</v>
      </c>
      <c r="Q14" s="36">
        <v>42.295045029810296</v>
      </c>
      <c r="R14" s="36">
        <v>46.549017181774815</v>
      </c>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row>
    <row r="15" spans="1:80" x14ac:dyDescent="0.25">
      <c r="K15"/>
      <c r="O15"/>
      <c r="P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row>
    <row r="16" spans="1:80" x14ac:dyDescent="0.25">
      <c r="K16"/>
      <c r="O16"/>
      <c r="P16"/>
    </row>
    <row r="17" spans="1:97" x14ac:dyDescent="0.25">
      <c r="I17"/>
      <c r="J17"/>
      <c r="K17"/>
      <c r="O17"/>
      <c r="P17"/>
    </row>
    <row r="18" spans="1:97" x14ac:dyDescent="0.25">
      <c r="I18"/>
      <c r="J18"/>
      <c r="K18"/>
      <c r="L18"/>
      <c r="M18"/>
      <c r="N18"/>
      <c r="O18"/>
      <c r="P18"/>
      <c r="Q18"/>
    </row>
    <row r="19" spans="1:97" x14ac:dyDescent="0.25">
      <c r="I19"/>
      <c r="J19"/>
      <c r="K19"/>
      <c r="L19"/>
      <c r="M19"/>
      <c r="N19"/>
      <c r="O19"/>
      <c r="P19"/>
      <c r="Q19"/>
    </row>
    <row r="20" spans="1:97" x14ac:dyDescent="0.25">
      <c r="I20"/>
      <c r="J20"/>
      <c r="K20"/>
      <c r="L20"/>
      <c r="M20"/>
      <c r="N20"/>
      <c r="O20"/>
      <c r="P20"/>
      <c r="Q20"/>
      <c r="R20"/>
      <c r="S20"/>
    </row>
    <row r="21" spans="1:97" x14ac:dyDescent="0.25">
      <c r="I21"/>
      <c r="J21"/>
      <c r="K21"/>
      <c r="L21" s="3"/>
      <c r="M21" s="3"/>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row>
    <row r="22" spans="1:97" ht="15" customHeight="1" x14ac:dyDescent="0.25">
      <c r="A22" s="303" t="s">
        <v>779</v>
      </c>
      <c r="B22" s="303"/>
      <c r="C22" s="303"/>
      <c r="D22" s="303"/>
      <c r="E22" s="303"/>
      <c r="F22" s="303"/>
      <c r="G22" s="303"/>
      <c r="H22" s="303"/>
      <c r="I22"/>
      <c r="J22"/>
      <c r="K22"/>
      <c r="L22" s="3"/>
      <c r="M22" s="3"/>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row>
    <row r="23" spans="1:97" ht="15" customHeight="1" x14ac:dyDescent="0.25">
      <c r="A23" s="303"/>
      <c r="B23" s="303"/>
      <c r="C23" s="303"/>
      <c r="D23" s="303"/>
      <c r="E23" s="303"/>
      <c r="F23" s="303"/>
      <c r="G23" s="303"/>
      <c r="H23" s="303"/>
      <c r="I23"/>
      <c r="J23"/>
      <c r="K23"/>
      <c r="L23" s="3"/>
      <c r="M23" s="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row>
    <row r="24" spans="1:97" x14ac:dyDescent="0.25">
      <c r="A24" s="33" t="s">
        <v>780</v>
      </c>
      <c r="I24"/>
      <c r="J24"/>
      <c r="K24"/>
      <c r="L24" s="3"/>
      <c r="M24" s="3"/>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row>
    <row r="25" spans="1:97" x14ac:dyDescent="0.25">
      <c r="I25"/>
      <c r="J25"/>
      <c r="K25"/>
      <c r="L25" s="3"/>
      <c r="M25" s="3"/>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row>
    <row r="26" spans="1:97" x14ac:dyDescent="0.25">
      <c r="I26"/>
      <c r="J26"/>
      <c r="K26"/>
      <c r="L26" s="3"/>
      <c r="M26" s="3"/>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row>
    <row r="27" spans="1:97" x14ac:dyDescent="0.25">
      <c r="I27"/>
      <c r="J27"/>
      <c r="K27"/>
      <c r="L27" s="3"/>
      <c r="M27" s="3"/>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row>
    <row r="28" spans="1:97" x14ac:dyDescent="0.25">
      <c r="I28"/>
      <c r="J28"/>
      <c r="K28"/>
      <c r="L28" s="3"/>
      <c r="M28" s="3"/>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row>
    <row r="29" spans="1:97" x14ac:dyDescent="0.25">
      <c r="I29"/>
      <c r="J29"/>
      <c r="K29"/>
      <c r="L29" s="3"/>
      <c r="M29" s="3"/>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row>
    <row r="30" spans="1:97" x14ac:dyDescent="0.25">
      <c r="I30"/>
      <c r="J30"/>
      <c r="K30"/>
      <c r="L30" s="3"/>
      <c r="M30" s="3"/>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row>
    <row r="31" spans="1:97" x14ac:dyDescent="0.25">
      <c r="I31"/>
      <c r="J31"/>
      <c r="K31"/>
      <c r="L31" s="3"/>
      <c r="M31" s="3"/>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row>
    <row r="32" spans="1:97" x14ac:dyDescent="0.25">
      <c r="I32"/>
      <c r="J32"/>
      <c r="K32"/>
      <c r="L32" s="3"/>
      <c r="M32" s="3"/>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row>
    <row r="33" spans="9:97" x14ac:dyDescent="0.25">
      <c r="I33"/>
      <c r="J33"/>
      <c r="K33"/>
      <c r="L33" s="3"/>
      <c r="M33" s="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row>
    <row r="34" spans="9:97" x14ac:dyDescent="0.25">
      <c r="I34"/>
      <c r="J34"/>
      <c r="K34"/>
      <c r="L34" s="3"/>
      <c r="M34" s="3"/>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row>
    <row r="35" spans="9:97" x14ac:dyDescent="0.25">
      <c r="I35"/>
      <c r="J35"/>
      <c r="K35"/>
      <c r="L35" s="3"/>
      <c r="M35" s="3"/>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row>
    <row r="36" spans="9:97" x14ac:dyDescent="0.25">
      <c r="I36"/>
      <c r="J36"/>
      <c r="K36"/>
      <c r="L36" s="3"/>
      <c r="M36" s="3"/>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row>
    <row r="37" spans="9:97" x14ac:dyDescent="0.25">
      <c r="I37"/>
      <c r="J37"/>
      <c r="K37"/>
      <c r="L37" s="3"/>
      <c r="M37" s="3"/>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row>
    <row r="38" spans="9:97" x14ac:dyDescent="0.25">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row>
    <row r="39" spans="9:97" x14ac:dyDescent="0.25">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row>
    <row r="40" spans="9:97" x14ac:dyDescent="0.25">
      <c r="I40"/>
      <c r="J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row>
    <row r="41" spans="9:97" x14ac:dyDescent="0.25">
      <c r="I41"/>
      <c r="J41"/>
      <c r="O41"/>
      <c r="P41"/>
      <c r="Q41"/>
      <c r="R41"/>
      <c r="S41"/>
      <c r="T41"/>
      <c r="U41"/>
      <c r="V41"/>
      <c r="W41"/>
      <c r="X41"/>
      <c r="Y41"/>
    </row>
    <row r="42" spans="9:97" x14ac:dyDescent="0.25">
      <c r="I42"/>
      <c r="J42"/>
      <c r="O42"/>
      <c r="P42"/>
      <c r="Q42"/>
      <c r="R42"/>
      <c r="S42"/>
      <c r="T42"/>
      <c r="U42"/>
      <c r="V42"/>
      <c r="W42"/>
      <c r="X42"/>
      <c r="Y42"/>
    </row>
    <row r="43" spans="9:97" x14ac:dyDescent="0.25">
      <c r="I43"/>
      <c r="J43"/>
      <c r="O43"/>
      <c r="P43"/>
      <c r="Q43"/>
      <c r="R43"/>
      <c r="S43"/>
      <c r="T43"/>
      <c r="U43"/>
      <c r="V43"/>
      <c r="W43"/>
      <c r="X43"/>
      <c r="Y43"/>
    </row>
    <row r="44" spans="9:97" x14ac:dyDescent="0.25">
      <c r="I44"/>
      <c r="J44"/>
      <c r="O44"/>
      <c r="P44"/>
      <c r="Q44"/>
      <c r="R44"/>
      <c r="S44"/>
      <c r="T44"/>
      <c r="U44"/>
      <c r="V44"/>
      <c r="W44"/>
      <c r="X44"/>
      <c r="Y44"/>
    </row>
    <row r="45" spans="9:97" x14ac:dyDescent="0.25">
      <c r="I45"/>
      <c r="J45"/>
      <c r="O45"/>
      <c r="P45"/>
      <c r="Q45"/>
      <c r="R45"/>
      <c r="S45"/>
      <c r="T45"/>
      <c r="U45"/>
      <c r="V45"/>
      <c r="W45"/>
      <c r="X45"/>
      <c r="Y45"/>
    </row>
    <row r="46" spans="9:97" x14ac:dyDescent="0.25">
      <c r="I46"/>
      <c r="J46"/>
      <c r="O46"/>
      <c r="P46"/>
      <c r="Q46"/>
      <c r="R46"/>
      <c r="S46"/>
      <c r="T46"/>
      <c r="U46"/>
      <c r="V46"/>
      <c r="W46"/>
      <c r="X46"/>
      <c r="Y46"/>
    </row>
    <row r="47" spans="9:97" x14ac:dyDescent="0.25">
      <c r="I47"/>
      <c r="J47"/>
      <c r="O47"/>
      <c r="P47"/>
      <c r="Q47"/>
      <c r="R47"/>
      <c r="S47"/>
      <c r="T47"/>
      <c r="U47"/>
      <c r="V47"/>
      <c r="W47"/>
      <c r="X47"/>
      <c r="Y47"/>
    </row>
    <row r="48" spans="9:97" x14ac:dyDescent="0.25">
      <c r="I48"/>
      <c r="J48"/>
      <c r="O48"/>
      <c r="P48"/>
      <c r="Q48"/>
      <c r="R48"/>
      <c r="S48"/>
      <c r="T48"/>
      <c r="U48"/>
      <c r="V48"/>
      <c r="W48"/>
      <c r="X48"/>
      <c r="Y48"/>
    </row>
    <row r="49" spans="9:25" x14ac:dyDescent="0.25">
      <c r="I49"/>
      <c r="J49"/>
      <c r="O49"/>
      <c r="P49"/>
      <c r="Q49"/>
      <c r="R49"/>
      <c r="S49"/>
      <c r="T49"/>
      <c r="U49"/>
      <c r="V49"/>
      <c r="W49"/>
      <c r="X49"/>
      <c r="Y49"/>
    </row>
    <row r="50" spans="9:25" x14ac:dyDescent="0.25">
      <c r="I50"/>
      <c r="J50"/>
      <c r="O50"/>
      <c r="P50"/>
      <c r="Q50"/>
      <c r="R50"/>
      <c r="S50"/>
      <c r="T50"/>
      <c r="U50"/>
      <c r="V50"/>
      <c r="W50"/>
      <c r="X50"/>
      <c r="Y50"/>
    </row>
    <row r="51" spans="9:25" x14ac:dyDescent="0.25">
      <c r="I51"/>
      <c r="J51"/>
      <c r="O51"/>
      <c r="P51"/>
      <c r="Q51"/>
      <c r="R51"/>
      <c r="S51"/>
      <c r="T51"/>
      <c r="U51"/>
      <c r="V51"/>
      <c r="W51"/>
      <c r="X51"/>
      <c r="Y51"/>
    </row>
    <row r="52" spans="9:25" x14ac:dyDescent="0.25">
      <c r="I52"/>
      <c r="J52"/>
      <c r="O52"/>
      <c r="P52"/>
      <c r="Q52"/>
      <c r="R52"/>
      <c r="S52"/>
      <c r="T52"/>
      <c r="U52"/>
      <c r="V52"/>
      <c r="W52"/>
      <c r="X52"/>
      <c r="Y52"/>
    </row>
    <row r="53" spans="9:25" x14ac:dyDescent="0.25">
      <c r="I53"/>
      <c r="J53"/>
      <c r="K53"/>
      <c r="L53"/>
      <c r="M53"/>
      <c r="N53"/>
      <c r="O53"/>
      <c r="P53"/>
      <c r="Q53"/>
      <c r="R53"/>
      <c r="S53"/>
      <c r="T53"/>
      <c r="U53"/>
      <c r="V53"/>
      <c r="W53"/>
      <c r="X53"/>
      <c r="Y53"/>
    </row>
    <row r="54" spans="9:25" x14ac:dyDescent="0.25">
      <c r="I54"/>
      <c r="J54"/>
      <c r="K54"/>
      <c r="L54"/>
      <c r="M54"/>
      <c r="N54"/>
      <c r="O54"/>
      <c r="P54"/>
      <c r="Q54"/>
      <c r="R54"/>
      <c r="S54"/>
      <c r="T54"/>
      <c r="U54"/>
      <c r="V54"/>
      <c r="W54"/>
      <c r="X54"/>
      <c r="Y54"/>
    </row>
    <row r="55" spans="9:25" x14ac:dyDescent="0.25">
      <c r="I55"/>
      <c r="J55"/>
      <c r="K55"/>
      <c r="L55"/>
      <c r="M55"/>
      <c r="N55"/>
      <c r="O55"/>
      <c r="P55"/>
      <c r="Q55"/>
      <c r="R55"/>
      <c r="S55"/>
      <c r="T55"/>
      <c r="U55"/>
      <c r="V55"/>
      <c r="W55"/>
      <c r="X55"/>
      <c r="Y55"/>
    </row>
    <row r="56" spans="9:25" x14ac:dyDescent="0.25">
      <c r="I56"/>
      <c r="J56"/>
      <c r="K56"/>
      <c r="L56"/>
      <c r="M56"/>
      <c r="N56"/>
      <c r="O56"/>
      <c r="P56"/>
      <c r="Q56"/>
      <c r="R56"/>
      <c r="S56"/>
      <c r="T56"/>
      <c r="U56"/>
      <c r="V56"/>
      <c r="W56"/>
      <c r="X56"/>
      <c r="Y56"/>
    </row>
    <row r="57" spans="9:25" x14ac:dyDescent="0.25">
      <c r="I57"/>
      <c r="J57"/>
      <c r="K57"/>
      <c r="L57"/>
      <c r="M57"/>
      <c r="N57"/>
      <c r="O57"/>
      <c r="P57"/>
      <c r="Q57"/>
      <c r="R57"/>
      <c r="S57"/>
      <c r="T57"/>
      <c r="U57"/>
      <c r="V57"/>
      <c r="W57"/>
      <c r="X57"/>
      <c r="Y57"/>
    </row>
    <row r="58" spans="9:25" x14ac:dyDescent="0.25">
      <c r="I58"/>
      <c r="J58"/>
      <c r="K58"/>
      <c r="L58"/>
      <c r="M58"/>
      <c r="N58"/>
      <c r="O58"/>
      <c r="P58"/>
      <c r="Q58"/>
      <c r="R58"/>
      <c r="S58"/>
      <c r="T58"/>
      <c r="U58"/>
      <c r="V58"/>
      <c r="W58"/>
      <c r="X58"/>
      <c r="Y58"/>
    </row>
    <row r="59" spans="9:25" x14ac:dyDescent="0.25">
      <c r="I59"/>
      <c r="J59"/>
      <c r="K59"/>
      <c r="L59"/>
      <c r="M59"/>
      <c r="N59"/>
      <c r="O59"/>
      <c r="P59"/>
      <c r="Q59"/>
      <c r="R59"/>
      <c r="S59"/>
      <c r="T59"/>
      <c r="U59"/>
      <c r="V59"/>
      <c r="W59"/>
      <c r="X59"/>
      <c r="Y59"/>
    </row>
  </sheetData>
  <mergeCells count="2">
    <mergeCell ref="A4:H4"/>
    <mergeCell ref="A22:H23"/>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CC14F-C300-4F36-A9C6-F8D97F42E8FB}">
  <sheetPr>
    <pageSetUpPr autoPageBreaks="0"/>
  </sheetPr>
  <dimension ref="A1:S24"/>
  <sheetViews>
    <sheetView showGridLines="0" zoomScale="70" zoomScaleNormal="70" zoomScaleSheetLayoutView="70" workbookViewId="0"/>
  </sheetViews>
  <sheetFormatPr defaultColWidth="9.140625" defaultRowHeight="15" x14ac:dyDescent="0.25"/>
  <cols>
    <col min="1" max="12" width="9.140625" style="16"/>
    <col min="13" max="13" width="14.28515625" style="16" customWidth="1"/>
    <col min="14" max="16384" width="9.140625" style="16"/>
  </cols>
  <sheetData>
    <row r="1" spans="1:19" ht="24" customHeight="1" x14ac:dyDescent="0.4">
      <c r="A1" s="2" t="s">
        <v>787</v>
      </c>
    </row>
    <row r="2" spans="1:19" ht="18.75" x14ac:dyDescent="0.3">
      <c r="A2" s="5" t="s">
        <v>788</v>
      </c>
      <c r="J2" s="41"/>
      <c r="O2" s="1" t="str">
        <f>HYPERLINK("#'Contents'!A1","&lt;&lt;Back")</f>
        <v>&lt;&lt;Back</v>
      </c>
      <c r="Q2" s="16" t="s">
        <v>789</v>
      </c>
    </row>
    <row r="3" spans="1:19" x14ac:dyDescent="0.25">
      <c r="A3" s="301"/>
      <c r="B3" s="301"/>
      <c r="C3" s="301"/>
      <c r="D3" s="301"/>
      <c r="E3" s="301"/>
      <c r="F3" s="301"/>
      <c r="G3" s="301"/>
      <c r="H3" s="301"/>
      <c r="Q3" s="42"/>
      <c r="R3" s="47">
        <v>46054</v>
      </c>
      <c r="S3" s="47">
        <v>46235</v>
      </c>
    </row>
    <row r="4" spans="1:19" x14ac:dyDescent="0.25">
      <c r="Q4" s="16" t="s">
        <v>8</v>
      </c>
      <c r="R4" s="43">
        <v>53.287999999999997</v>
      </c>
      <c r="S4" s="43">
        <v>52.645000000000003</v>
      </c>
    </row>
    <row r="5" spans="1:19" x14ac:dyDescent="0.25">
      <c r="Q5" s="16" t="s">
        <v>7</v>
      </c>
      <c r="R5" s="43">
        <v>52.938000000000002</v>
      </c>
      <c r="S5" s="43">
        <v>54.219000000000001</v>
      </c>
    </row>
    <row r="6" spans="1:19" x14ac:dyDescent="0.25">
      <c r="Q6" s="16" t="s">
        <v>777</v>
      </c>
      <c r="R6" s="43">
        <v>53.33</v>
      </c>
      <c r="S6" s="43">
        <v>55.768000000000001</v>
      </c>
    </row>
    <row r="7" spans="1:19" x14ac:dyDescent="0.25">
      <c r="Q7" s="16" t="s">
        <v>5</v>
      </c>
      <c r="R7" s="43">
        <v>53.09</v>
      </c>
      <c r="S7" s="43">
        <v>53.344999999999999</v>
      </c>
    </row>
    <row r="8" spans="1:19" x14ac:dyDescent="0.25">
      <c r="Q8" s="16" t="s">
        <v>790</v>
      </c>
      <c r="R8" s="43">
        <v>50</v>
      </c>
      <c r="S8" s="43">
        <v>50</v>
      </c>
    </row>
    <row r="22" spans="1:8" x14ac:dyDescent="0.25">
      <c r="A22" s="303" t="s">
        <v>791</v>
      </c>
      <c r="B22" s="303"/>
      <c r="C22" s="303"/>
      <c r="D22" s="303"/>
      <c r="E22" s="303"/>
      <c r="F22" s="303"/>
      <c r="G22" s="303"/>
      <c r="H22" s="303"/>
    </row>
    <row r="23" spans="1:8" x14ac:dyDescent="0.25">
      <c r="A23" s="303"/>
      <c r="B23" s="303"/>
      <c r="C23" s="303"/>
      <c r="D23" s="303"/>
      <c r="E23" s="303"/>
      <c r="F23" s="303"/>
      <c r="G23" s="303"/>
      <c r="H23" s="303"/>
    </row>
    <row r="24" spans="1:8" x14ac:dyDescent="0.25">
      <c r="A24" s="33" t="s">
        <v>792</v>
      </c>
    </row>
  </sheetData>
  <mergeCells count="2">
    <mergeCell ref="A3:H3"/>
    <mergeCell ref="A22:H23"/>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2D2EC-5B5A-4D18-A5A7-A056D4BB0526}">
  <dimension ref="A1:W96"/>
  <sheetViews>
    <sheetView showGridLines="0" zoomScale="70" zoomScaleNormal="70" workbookViewId="0"/>
  </sheetViews>
  <sheetFormatPr defaultRowHeight="15" x14ac:dyDescent="0.25"/>
  <cols>
    <col min="10" max="10" width="10.5703125" customWidth="1"/>
  </cols>
  <sheetData>
    <row r="1" spans="1:23" ht="24" x14ac:dyDescent="0.4">
      <c r="A1" s="6" t="s">
        <v>793</v>
      </c>
    </row>
    <row r="2" spans="1:23" ht="18.75" x14ac:dyDescent="0.3">
      <c r="A2" s="7" t="s">
        <v>795</v>
      </c>
      <c r="N2" s="1" t="str">
        <f>HYPERLINK("#'Contents'!A1","&lt;&lt;Back")</f>
        <v>&lt;&lt;Back</v>
      </c>
      <c r="Q2" s="44" t="s">
        <v>794</v>
      </c>
    </row>
    <row r="3" spans="1:23" ht="18" x14ac:dyDescent="0.3">
      <c r="L3" s="1"/>
      <c r="Q3" s="44"/>
      <c r="R3" s="45"/>
      <c r="S3" s="45"/>
      <c r="V3" s="3"/>
      <c r="W3" s="3"/>
    </row>
    <row r="4" spans="1:23" x14ac:dyDescent="0.25">
      <c r="R4" t="s">
        <v>796</v>
      </c>
      <c r="S4" t="s">
        <v>797</v>
      </c>
      <c r="T4" t="s">
        <v>770</v>
      </c>
      <c r="U4" t="s">
        <v>798</v>
      </c>
    </row>
    <row r="5" spans="1:23" x14ac:dyDescent="0.25">
      <c r="Q5" t="s">
        <v>799</v>
      </c>
      <c r="R5" s="46">
        <v>116.56945254819431</v>
      </c>
      <c r="S5" s="46">
        <v>108.2140348852967</v>
      </c>
      <c r="T5" s="3">
        <v>120.6697578838895</v>
      </c>
      <c r="U5" s="3">
        <v>113.62462097622701</v>
      </c>
    </row>
    <row r="6" spans="1:23" x14ac:dyDescent="0.25">
      <c r="Q6" t="s">
        <v>800</v>
      </c>
      <c r="R6" s="46">
        <v>115.47627736406019</v>
      </c>
      <c r="S6" s="46">
        <v>114.22836792281861</v>
      </c>
      <c r="T6" s="3">
        <v>115.98592799958919</v>
      </c>
      <c r="U6" s="3">
        <v>113.9018524581618</v>
      </c>
    </row>
    <row r="7" spans="1:23" x14ac:dyDescent="0.25">
      <c r="Q7" t="s">
        <v>801</v>
      </c>
      <c r="R7" s="46">
        <v>114.39997283339341</v>
      </c>
      <c r="S7" s="46">
        <v>111.3456978620535</v>
      </c>
      <c r="T7" s="3">
        <v>115.8899252388955</v>
      </c>
      <c r="U7" s="3">
        <v>115.1365456114188</v>
      </c>
    </row>
    <row r="8" spans="1:23" x14ac:dyDescent="0.25">
      <c r="Q8" t="s">
        <v>802</v>
      </c>
      <c r="R8" s="46">
        <v>116.1125266746121</v>
      </c>
      <c r="S8" s="46">
        <v>116.8258820986034</v>
      </c>
      <c r="T8" s="3">
        <v>119.27301725702731</v>
      </c>
      <c r="U8" s="3">
        <v>115.54797244794089</v>
      </c>
    </row>
    <row r="9" spans="1:23" x14ac:dyDescent="0.25">
      <c r="Q9" t="s">
        <v>803</v>
      </c>
      <c r="R9" s="46">
        <v>115.22672873338711</v>
      </c>
      <c r="S9" s="46">
        <v>115.89221914793769</v>
      </c>
      <c r="T9" s="3">
        <v>118.6681186863171</v>
      </c>
      <c r="U9" s="3">
        <v>114.6588961463449</v>
      </c>
    </row>
    <row r="10" spans="1:23" x14ac:dyDescent="0.25">
      <c r="Q10" t="s">
        <v>804</v>
      </c>
      <c r="R10" s="46">
        <v>115.21665927136191</v>
      </c>
      <c r="S10" s="46">
        <v>114.7063256267426</v>
      </c>
      <c r="T10" s="3">
        <v>117.3883694094217</v>
      </c>
      <c r="U10" s="3">
        <v>115.0502159541663</v>
      </c>
    </row>
    <row r="11" spans="1:23" x14ac:dyDescent="0.25">
      <c r="Q11" t="s">
        <v>805</v>
      </c>
      <c r="R11" s="46">
        <v>117.3317935404754</v>
      </c>
      <c r="S11" s="46">
        <v>113.9804605421659</v>
      </c>
      <c r="T11" s="3">
        <v>117.3992260168002</v>
      </c>
      <c r="U11" s="3">
        <v>116.98283678098529</v>
      </c>
    </row>
    <row r="12" spans="1:23" x14ac:dyDescent="0.25">
      <c r="Q12" t="s">
        <v>806</v>
      </c>
      <c r="R12" s="46">
        <v>116.0349123160892</v>
      </c>
      <c r="S12" s="46">
        <v>113.6418150793625</v>
      </c>
      <c r="T12" s="3">
        <v>117.894957974524</v>
      </c>
      <c r="U12" s="3">
        <v>115.1168785746061</v>
      </c>
    </row>
    <row r="13" spans="1:23" x14ac:dyDescent="0.25">
      <c r="Q13" t="s">
        <v>807</v>
      </c>
      <c r="R13" s="46">
        <v>117.2316418767809</v>
      </c>
      <c r="S13" s="46">
        <v>111.9749757659046</v>
      </c>
      <c r="T13" s="3">
        <v>118.7564614459865</v>
      </c>
      <c r="U13" s="3">
        <v>115.1445813698207</v>
      </c>
    </row>
    <row r="14" spans="1:23" x14ac:dyDescent="0.25">
      <c r="Q14" t="s">
        <v>808</v>
      </c>
      <c r="R14" s="46">
        <v>116.4308512022705</v>
      </c>
      <c r="S14" s="46">
        <v>112.20554998002299</v>
      </c>
      <c r="T14" s="3">
        <v>117.3901637807116</v>
      </c>
      <c r="U14" s="3">
        <v>115.6492201759372</v>
      </c>
    </row>
    <row r="15" spans="1:23" x14ac:dyDescent="0.25">
      <c r="Q15" t="s">
        <v>809</v>
      </c>
      <c r="R15" s="46">
        <v>115.32309740505031</v>
      </c>
      <c r="S15" s="46">
        <v>108.8510797479544</v>
      </c>
      <c r="T15" s="3">
        <v>115.8912100703766</v>
      </c>
      <c r="U15" s="3">
        <v>113.4666604886571</v>
      </c>
    </row>
    <row r="16" spans="1:23" x14ac:dyDescent="0.25">
      <c r="Q16" t="s">
        <v>810</v>
      </c>
      <c r="R16" s="46">
        <v>115.02644167066521</v>
      </c>
      <c r="S16" s="46">
        <v>108.41800280324679</v>
      </c>
      <c r="T16" s="3">
        <v>116.05891987400869</v>
      </c>
      <c r="U16" s="3">
        <v>112.94100321456889</v>
      </c>
    </row>
    <row r="17" spans="1:21" x14ac:dyDescent="0.25">
      <c r="Q17" t="s">
        <v>681</v>
      </c>
      <c r="R17" s="46">
        <v>116.1132265495978</v>
      </c>
      <c r="S17" s="46">
        <v>113.89954635351251</v>
      </c>
      <c r="T17" s="3">
        <v>115.20573377050169</v>
      </c>
      <c r="U17" s="3">
        <v>116.1057294608711</v>
      </c>
    </row>
    <row r="18" spans="1:21" x14ac:dyDescent="0.25">
      <c r="Q18" t="s">
        <v>682</v>
      </c>
      <c r="R18" s="46">
        <v>108.0189407450483</v>
      </c>
      <c r="S18" s="46">
        <v>106.7097922656983</v>
      </c>
      <c r="T18" s="3">
        <v>99.987003935384749</v>
      </c>
      <c r="U18" s="3">
        <v>109.5322806888623</v>
      </c>
    </row>
    <row r="19" spans="1:21" x14ac:dyDescent="0.25">
      <c r="Q19" t="s">
        <v>683</v>
      </c>
      <c r="R19" s="46">
        <v>109.4335011385232</v>
      </c>
      <c r="S19" s="46">
        <v>111.65810684504081</v>
      </c>
      <c r="T19" s="3">
        <v>115.0559984237868</v>
      </c>
      <c r="U19" s="3">
        <v>108.07340628020241</v>
      </c>
    </row>
    <row r="20" spans="1:21" x14ac:dyDescent="0.25">
      <c r="Q20" t="s">
        <v>684</v>
      </c>
      <c r="R20" s="46">
        <v>107.5142094892729</v>
      </c>
      <c r="S20" s="46">
        <v>108.85420013767229</v>
      </c>
      <c r="T20" s="3">
        <v>112.9634543405475</v>
      </c>
      <c r="U20" s="3">
        <v>106.2942307533482</v>
      </c>
    </row>
    <row r="21" spans="1:21" x14ac:dyDescent="0.25">
      <c r="Q21" t="s">
        <v>685</v>
      </c>
      <c r="R21" s="46">
        <v>105.3792519251507</v>
      </c>
      <c r="S21" s="46">
        <v>105.2726029835752</v>
      </c>
      <c r="T21" s="3">
        <v>114.854772993765</v>
      </c>
      <c r="U21" s="3">
        <v>101.5282228538246</v>
      </c>
    </row>
    <row r="22" spans="1:21" x14ac:dyDescent="0.25">
      <c r="A22" t="s">
        <v>811</v>
      </c>
      <c r="Q22" t="s">
        <v>686</v>
      </c>
      <c r="R22" s="46">
        <v>108.8898802988234</v>
      </c>
      <c r="S22" s="46">
        <v>104.98362519371901</v>
      </c>
      <c r="T22" s="3">
        <v>120.9956509094112</v>
      </c>
      <c r="U22" s="3">
        <v>102.7585248588793</v>
      </c>
    </row>
    <row r="23" spans="1:21" x14ac:dyDescent="0.25">
      <c r="A23" t="s">
        <v>812</v>
      </c>
      <c r="Q23" t="s">
        <v>687</v>
      </c>
      <c r="R23" s="46">
        <v>115.4991836147049</v>
      </c>
      <c r="S23" s="46">
        <v>114.0044403232214</v>
      </c>
      <c r="T23" s="3">
        <v>124.78884021414081</v>
      </c>
      <c r="U23" s="3">
        <v>109.93455598882009</v>
      </c>
    </row>
    <row r="24" spans="1:21" x14ac:dyDescent="0.25">
      <c r="A24" t="s">
        <v>813</v>
      </c>
      <c r="Q24" t="s">
        <v>688</v>
      </c>
      <c r="R24" s="46">
        <v>116.0203936977052</v>
      </c>
      <c r="S24" s="46">
        <v>111.33543634113821</v>
      </c>
      <c r="T24" s="3">
        <v>124.1942885854067</v>
      </c>
      <c r="U24" s="3">
        <v>111.87307097882081</v>
      </c>
    </row>
    <row r="25" spans="1:21" x14ac:dyDescent="0.25">
      <c r="Q25" t="s">
        <v>689</v>
      </c>
      <c r="R25" s="46">
        <v>121.3151796843369</v>
      </c>
      <c r="S25" s="46">
        <v>114.5002031868066</v>
      </c>
      <c r="T25" s="3">
        <v>129.57154968381269</v>
      </c>
      <c r="U25" s="3">
        <v>114.64160766860989</v>
      </c>
    </row>
    <row r="26" spans="1:21" x14ac:dyDescent="0.25">
      <c r="Q26" t="s">
        <v>690</v>
      </c>
      <c r="R26" s="46">
        <v>124.2411604098203</v>
      </c>
      <c r="S26" s="46">
        <v>117.9317838026855</v>
      </c>
      <c r="T26" s="3">
        <v>132.5767444820207</v>
      </c>
      <c r="U26" s="3">
        <v>118.803629314388</v>
      </c>
    </row>
    <row r="27" spans="1:21" x14ac:dyDescent="0.25">
      <c r="Q27" t="s">
        <v>691</v>
      </c>
      <c r="R27" s="46">
        <v>123.8358842043194</v>
      </c>
      <c r="S27" s="46">
        <v>120.6898462479824</v>
      </c>
      <c r="T27" s="3">
        <v>128.90258977921351</v>
      </c>
      <c r="U27" s="3">
        <v>119.9757587182135</v>
      </c>
    </row>
    <row r="28" spans="1:21" x14ac:dyDescent="0.25">
      <c r="Q28" t="s">
        <v>692</v>
      </c>
      <c r="R28" s="46">
        <v>122.3758576984597</v>
      </c>
      <c r="S28" s="46">
        <v>118.8422111824858</v>
      </c>
      <c r="T28" s="3">
        <v>125.3054730982204</v>
      </c>
      <c r="U28" s="3">
        <v>119.2480430182087</v>
      </c>
    </row>
    <row r="29" spans="1:21" x14ac:dyDescent="0.25">
      <c r="Q29" t="s">
        <v>693</v>
      </c>
      <c r="R29" s="46">
        <v>124.4550130444853</v>
      </c>
      <c r="S29" s="46">
        <v>123.30492502280789</v>
      </c>
      <c r="T29" s="3">
        <v>130.40159734793161</v>
      </c>
      <c r="U29" s="3">
        <v>120.2019798390473</v>
      </c>
    </row>
    <row r="30" spans="1:21" x14ac:dyDescent="0.25">
      <c r="Q30" t="s">
        <v>694</v>
      </c>
      <c r="R30" s="46">
        <v>122.8939236595963</v>
      </c>
      <c r="S30" s="46">
        <v>113.5327728361089</v>
      </c>
      <c r="T30" s="3">
        <v>129.47011097610229</v>
      </c>
      <c r="U30" s="3">
        <v>117.32572607477741</v>
      </c>
    </row>
    <row r="31" spans="1:21" x14ac:dyDescent="0.25">
      <c r="Q31" t="s">
        <v>695</v>
      </c>
      <c r="R31" s="46">
        <v>125.191761004111</v>
      </c>
      <c r="S31" s="46">
        <v>120.0587494367176</v>
      </c>
      <c r="T31" s="3">
        <v>130.10695396145309</v>
      </c>
      <c r="U31" s="3">
        <v>123.416542541309</v>
      </c>
    </row>
    <row r="32" spans="1:21" x14ac:dyDescent="0.25">
      <c r="Q32" t="s">
        <v>696</v>
      </c>
      <c r="R32" s="46">
        <v>124.4142095877753</v>
      </c>
      <c r="S32" s="46">
        <v>119.1255696331134</v>
      </c>
      <c r="T32" s="3">
        <v>131.3639021762005</v>
      </c>
      <c r="U32" s="3">
        <v>122.6229871377957</v>
      </c>
    </row>
    <row r="33" spans="17:21" x14ac:dyDescent="0.25">
      <c r="Q33" t="s">
        <v>697</v>
      </c>
      <c r="R33" s="46">
        <v>123.34782560326229</v>
      </c>
      <c r="S33" s="46">
        <v>120.40894868310249</v>
      </c>
      <c r="T33" s="3">
        <v>128.9801018904318</v>
      </c>
      <c r="U33" s="3">
        <v>121.9227771130433</v>
      </c>
    </row>
    <row r="34" spans="17:21" x14ac:dyDescent="0.25">
      <c r="Q34" t="s">
        <v>698</v>
      </c>
      <c r="R34" s="46">
        <v>121.9067685170489</v>
      </c>
      <c r="S34" s="46">
        <v>123.9060932035102</v>
      </c>
      <c r="T34" s="3">
        <v>127.0486476878215</v>
      </c>
      <c r="U34" s="3">
        <v>119.67199931682759</v>
      </c>
    </row>
    <row r="35" spans="17:21" x14ac:dyDescent="0.25">
      <c r="Q35" t="s">
        <v>699</v>
      </c>
      <c r="R35" s="46">
        <v>120.7154527473683</v>
      </c>
      <c r="S35" s="46">
        <v>119.6615836310918</v>
      </c>
      <c r="T35" s="3">
        <v>123.001462529226</v>
      </c>
      <c r="U35" s="3">
        <v>119.12100172941921</v>
      </c>
    </row>
    <row r="36" spans="17:21" x14ac:dyDescent="0.25">
      <c r="Q36" t="s">
        <v>700</v>
      </c>
      <c r="R36" s="46">
        <v>122.7371079006941</v>
      </c>
      <c r="S36" s="46">
        <v>117.80570639437541</v>
      </c>
      <c r="T36" s="3">
        <v>129.9361234483894</v>
      </c>
      <c r="U36" s="3">
        <v>118.85729787974989</v>
      </c>
    </row>
    <row r="37" spans="17:21" x14ac:dyDescent="0.25">
      <c r="Q37" t="s">
        <v>701</v>
      </c>
      <c r="R37" s="46">
        <v>123.20978608011799</v>
      </c>
      <c r="S37" s="46">
        <v>118.6355651995657</v>
      </c>
      <c r="T37" s="3">
        <v>128.09323818185669</v>
      </c>
      <c r="U37" s="3">
        <v>119.1660227437096</v>
      </c>
    </row>
    <row r="38" spans="17:21" x14ac:dyDescent="0.25">
      <c r="Q38" t="s">
        <v>702</v>
      </c>
      <c r="R38" s="46">
        <v>123.82912445905249</v>
      </c>
      <c r="S38" s="46">
        <v>118.2711476394105</v>
      </c>
      <c r="T38" s="3">
        <v>130.9786160808099</v>
      </c>
      <c r="U38" s="3">
        <v>118.99283664354211</v>
      </c>
    </row>
    <row r="39" spans="17:21" x14ac:dyDescent="0.25">
      <c r="Q39" t="s">
        <v>703</v>
      </c>
      <c r="R39" s="46">
        <v>124.0528666117218</v>
      </c>
      <c r="S39" s="46">
        <v>122.7617749496973</v>
      </c>
      <c r="T39" s="3">
        <v>129.4895403489837</v>
      </c>
      <c r="U39" s="3">
        <v>119.5502490285145</v>
      </c>
    </row>
    <row r="40" spans="17:21" x14ac:dyDescent="0.25">
      <c r="Q40" t="s">
        <v>704</v>
      </c>
      <c r="R40" s="46">
        <v>124.3055938572931</v>
      </c>
      <c r="S40" s="46">
        <v>118.782938655286</v>
      </c>
      <c r="T40" s="3">
        <v>128.56989208856911</v>
      </c>
      <c r="U40" s="3">
        <v>120.831742222111</v>
      </c>
    </row>
    <row r="41" spans="17:21" x14ac:dyDescent="0.25">
      <c r="Q41" t="s">
        <v>705</v>
      </c>
      <c r="R41" s="46">
        <v>125.37303348259699</v>
      </c>
      <c r="S41" s="46">
        <v>123.50394061607651</v>
      </c>
      <c r="T41" s="3">
        <v>129.68311942200651</v>
      </c>
      <c r="U41" s="3">
        <v>122.5087781018307</v>
      </c>
    </row>
    <row r="42" spans="17:21" x14ac:dyDescent="0.25">
      <c r="Q42" t="s">
        <v>706</v>
      </c>
      <c r="R42" s="46">
        <v>125.60028158062249</v>
      </c>
      <c r="S42" s="46">
        <v>106.78280715642209</v>
      </c>
      <c r="T42" s="3">
        <v>132.37164502761109</v>
      </c>
      <c r="U42" s="3">
        <v>120.0164919486833</v>
      </c>
    </row>
    <row r="43" spans="17:21" x14ac:dyDescent="0.25">
      <c r="Q43" t="s">
        <v>708</v>
      </c>
      <c r="R43" s="46">
        <v>125.2588090047726</v>
      </c>
      <c r="S43" s="46">
        <v>117.422841294211</v>
      </c>
      <c r="T43" s="3">
        <v>133.36396954161529</v>
      </c>
      <c r="U43" s="3">
        <v>121.1900952660709</v>
      </c>
    </row>
    <row r="44" spans="17:21" x14ac:dyDescent="0.25">
      <c r="Q44" t="s">
        <v>709</v>
      </c>
      <c r="R44" s="46">
        <v>123.1115725871591</v>
      </c>
      <c r="S44" s="46">
        <v>112.8703222716164</v>
      </c>
      <c r="T44" s="3">
        <v>130.9634275606542</v>
      </c>
      <c r="U44" s="3">
        <v>120.40321045886481</v>
      </c>
    </row>
    <row r="45" spans="17:21" x14ac:dyDescent="0.25">
      <c r="Q45" t="s">
        <v>710</v>
      </c>
      <c r="R45" s="46">
        <v>125.1955237141339</v>
      </c>
      <c r="S45" s="46">
        <v>117.40901211850741</v>
      </c>
      <c r="T45" s="3">
        <v>134.69840309426661</v>
      </c>
      <c r="U45" s="3">
        <v>121.0612074993978</v>
      </c>
    </row>
    <row r="46" spans="17:21" x14ac:dyDescent="0.25">
      <c r="Q46" t="s">
        <v>712</v>
      </c>
      <c r="R46" s="46">
        <v>126.1949714958285</v>
      </c>
      <c r="S46" s="46">
        <v>113.84446765456229</v>
      </c>
      <c r="T46" s="3">
        <v>135.3520821154857</v>
      </c>
      <c r="U46" s="3">
        <v>121.9819765705769</v>
      </c>
    </row>
    <row r="47" spans="17:21" x14ac:dyDescent="0.25">
      <c r="Q47" t="s">
        <v>713</v>
      </c>
      <c r="R47" s="46">
        <v>125.6480429399451</v>
      </c>
      <c r="S47" s="46">
        <v>109.3782991828546</v>
      </c>
      <c r="T47" s="3">
        <v>134.47969312182411</v>
      </c>
      <c r="U47" s="3">
        <v>120.32393923371779</v>
      </c>
    </row>
    <row r="48" spans="17:21" x14ac:dyDescent="0.25">
      <c r="Q48" t="s">
        <v>714</v>
      </c>
      <c r="R48" s="46">
        <v>123.8378589832125</v>
      </c>
      <c r="S48" s="46">
        <v>114.99930216629789</v>
      </c>
      <c r="T48" s="3">
        <v>130.87215380750351</v>
      </c>
      <c r="U48" s="3">
        <v>119.8102169348672</v>
      </c>
    </row>
    <row r="49" spans="17:21" x14ac:dyDescent="0.25">
      <c r="Q49" t="s">
        <v>715</v>
      </c>
      <c r="R49" s="46">
        <v>123.17866255258529</v>
      </c>
      <c r="S49" s="46">
        <v>115.1284170321762</v>
      </c>
      <c r="T49" s="3">
        <v>130.98173273122441</v>
      </c>
      <c r="U49" s="3">
        <v>117.4983318262863</v>
      </c>
    </row>
    <row r="50" spans="17:21" x14ac:dyDescent="0.25">
      <c r="Q50" t="s">
        <v>716</v>
      </c>
      <c r="R50" s="46">
        <v>121.9360709419955</v>
      </c>
      <c r="S50" s="46">
        <v>110.3213251946767</v>
      </c>
      <c r="T50" s="3">
        <v>131.00669791616161</v>
      </c>
      <c r="U50" s="3">
        <v>116.41481829073891</v>
      </c>
    </row>
    <row r="51" spans="17:21" x14ac:dyDescent="0.25">
      <c r="Q51" t="s">
        <v>717</v>
      </c>
      <c r="R51" s="46">
        <v>121.8328478173775</v>
      </c>
      <c r="S51" s="46">
        <v>107.9205449713981</v>
      </c>
      <c r="T51" s="3">
        <v>133.60482748690319</v>
      </c>
      <c r="U51" s="3">
        <v>113.5606149022606</v>
      </c>
    </row>
    <row r="52" spans="17:21" x14ac:dyDescent="0.25">
      <c r="Q52" t="s">
        <v>718</v>
      </c>
      <c r="R52" s="46">
        <v>123.3907534230337</v>
      </c>
      <c r="S52" s="46">
        <v>111.1955237523151</v>
      </c>
      <c r="T52" s="3">
        <v>137.77018441160479</v>
      </c>
      <c r="U52" s="3">
        <v>114.38213925871931</v>
      </c>
    </row>
    <row r="53" spans="17:21" x14ac:dyDescent="0.25">
      <c r="Q53" t="s">
        <v>719</v>
      </c>
      <c r="R53" s="46">
        <v>119.3765429537786</v>
      </c>
      <c r="S53" s="46">
        <v>103.4624754041875</v>
      </c>
      <c r="T53" s="3">
        <v>129.3529104479361</v>
      </c>
      <c r="U53" s="3">
        <v>112.65412580805069</v>
      </c>
    </row>
    <row r="54" spans="17:21" x14ac:dyDescent="0.25">
      <c r="Q54" t="s">
        <v>720</v>
      </c>
      <c r="R54" s="46">
        <v>118.97197904518799</v>
      </c>
      <c r="S54" s="46">
        <v>105.8947202779796</v>
      </c>
      <c r="T54" s="3">
        <v>129.0413633493464</v>
      </c>
      <c r="U54" s="3">
        <v>110.87059939704839</v>
      </c>
    </row>
    <row r="55" spans="17:21" x14ac:dyDescent="0.25">
      <c r="Q55" t="s">
        <v>721</v>
      </c>
      <c r="R55" s="46">
        <v>122.17115296358971</v>
      </c>
      <c r="S55" s="46">
        <v>97.410750355662813</v>
      </c>
      <c r="T55" s="3">
        <v>135.7061469414312</v>
      </c>
      <c r="U55" s="3">
        <v>114.3096373765278</v>
      </c>
    </row>
    <row r="56" spans="17:21" x14ac:dyDescent="0.25">
      <c r="Q56" t="s">
        <v>722</v>
      </c>
      <c r="R56" s="46">
        <v>123.27359692203891</v>
      </c>
      <c r="S56" s="46">
        <v>108.4938110718941</v>
      </c>
      <c r="T56" s="3">
        <v>136.69875117750649</v>
      </c>
      <c r="U56" s="3">
        <v>117.37649134714241</v>
      </c>
    </row>
    <row r="57" spans="17:21" x14ac:dyDescent="0.25">
      <c r="Q57" t="s">
        <v>723</v>
      </c>
      <c r="R57" s="46">
        <v>123.5507980371757</v>
      </c>
      <c r="S57" s="46">
        <v>105.37116089141681</v>
      </c>
      <c r="T57" s="3">
        <v>138.11353197990951</v>
      </c>
      <c r="U57" s="3">
        <v>116.0877005552143</v>
      </c>
    </row>
    <row r="58" spans="17:21" x14ac:dyDescent="0.25">
      <c r="Q58" t="s">
        <v>724</v>
      </c>
      <c r="R58" s="46">
        <v>124.75401320486711</v>
      </c>
      <c r="S58" s="46">
        <v>107.3922282993761</v>
      </c>
      <c r="T58" s="3">
        <v>139.3950078449416</v>
      </c>
      <c r="U58" s="3">
        <v>116.7636155780057</v>
      </c>
    </row>
    <row r="59" spans="17:21" x14ac:dyDescent="0.25">
      <c r="Q59" t="s">
        <v>725</v>
      </c>
      <c r="R59" s="46">
        <v>123.74655827330071</v>
      </c>
      <c r="S59" s="46">
        <v>107.7544760845643</v>
      </c>
      <c r="T59" s="3">
        <v>137.29637748702879</v>
      </c>
      <c r="U59" s="3">
        <v>116.5541270686611</v>
      </c>
    </row>
    <row r="60" spans="17:21" x14ac:dyDescent="0.25">
      <c r="Q60" t="s">
        <v>726</v>
      </c>
      <c r="R60" s="46">
        <v>123.7054018612673</v>
      </c>
      <c r="S60" s="46">
        <v>104.55223512390511</v>
      </c>
      <c r="T60" s="3">
        <v>137.68489521685731</v>
      </c>
      <c r="U60" s="3">
        <v>115.8866333185327</v>
      </c>
    </row>
    <row r="61" spans="17:21" x14ac:dyDescent="0.25">
      <c r="Q61" t="s">
        <v>727</v>
      </c>
      <c r="R61" s="46">
        <v>126.58303492701449</v>
      </c>
      <c r="S61" s="46">
        <v>104.014662238575</v>
      </c>
      <c r="T61" s="3">
        <v>139.25404506813999</v>
      </c>
      <c r="U61" s="3">
        <v>118.0644101901553</v>
      </c>
    </row>
    <row r="62" spans="17:21" x14ac:dyDescent="0.25">
      <c r="Q62" t="s">
        <v>728</v>
      </c>
      <c r="R62" s="46">
        <v>125.18169784781389</v>
      </c>
      <c r="S62" s="46">
        <v>104.2195449632279</v>
      </c>
      <c r="T62" s="3">
        <v>136.43807288749451</v>
      </c>
      <c r="U62" s="3">
        <v>118.12349882201551</v>
      </c>
    </row>
    <row r="63" spans="17:21" x14ac:dyDescent="0.25">
      <c r="Q63" t="s">
        <v>729</v>
      </c>
      <c r="R63" s="46">
        <v>126.3146784639171</v>
      </c>
      <c r="S63" s="46">
        <v>101.64012520824311</v>
      </c>
      <c r="T63" s="3">
        <v>138.35169466174301</v>
      </c>
      <c r="U63" s="3">
        <v>118.6860717087953</v>
      </c>
    </row>
    <row r="64" spans="17:21" x14ac:dyDescent="0.25">
      <c r="Q64" t="s">
        <v>730</v>
      </c>
      <c r="R64" s="46">
        <v>128.96600697622571</v>
      </c>
      <c r="S64" s="46">
        <v>103.262067902436</v>
      </c>
      <c r="T64" s="3">
        <v>146.25771416667931</v>
      </c>
      <c r="U64" s="3">
        <v>118.4821542381203</v>
      </c>
    </row>
    <row r="65" spans="17:21" x14ac:dyDescent="0.25">
      <c r="Q65" t="s">
        <v>731</v>
      </c>
      <c r="R65" s="46">
        <v>127.0719077359947</v>
      </c>
      <c r="S65" s="46">
        <v>99.128784347180982</v>
      </c>
      <c r="T65" s="3">
        <v>140.32069388707041</v>
      </c>
      <c r="U65" s="3">
        <v>118.1953562618006</v>
      </c>
    </row>
    <row r="66" spans="17:21" x14ac:dyDescent="0.25">
      <c r="Q66" t="s">
        <v>732</v>
      </c>
      <c r="R66" s="46">
        <v>127.5459951043542</v>
      </c>
      <c r="S66" s="46">
        <v>106.5331431831649</v>
      </c>
      <c r="T66" s="3">
        <v>134.86752726590939</v>
      </c>
      <c r="U66" s="3">
        <v>120.68912024061819</v>
      </c>
    </row>
    <row r="67" spans="17:21" x14ac:dyDescent="0.25">
      <c r="Q67" t="s">
        <v>733</v>
      </c>
      <c r="R67" s="46">
        <v>127.0290094191143</v>
      </c>
      <c r="S67" s="46">
        <v>112.8151005627462</v>
      </c>
      <c r="T67" s="3">
        <v>135.863305498421</v>
      </c>
      <c r="U67" s="3">
        <v>121.1719783968509</v>
      </c>
    </row>
    <row r="68" spans="17:21" x14ac:dyDescent="0.25">
      <c r="Q68" t="s">
        <v>734</v>
      </c>
      <c r="R68" s="46">
        <v>132.21964652850261</v>
      </c>
      <c r="S68" s="46">
        <v>110.3015222147187</v>
      </c>
      <c r="T68" s="3">
        <v>153.24906239024151</v>
      </c>
      <c r="U68" s="3">
        <v>121.0161474999515</v>
      </c>
    </row>
    <row r="69" spans="17:21" x14ac:dyDescent="0.25">
      <c r="Q69" t="s">
        <v>735</v>
      </c>
      <c r="R69" s="46">
        <v>130.22314518387321</v>
      </c>
      <c r="S69" s="46">
        <v>110.4355519921826</v>
      </c>
      <c r="T69" s="3">
        <v>145.94776831870689</v>
      </c>
      <c r="U69" s="3">
        <v>121.79870517590081</v>
      </c>
    </row>
    <row r="70" spans="17:21" x14ac:dyDescent="0.25">
      <c r="Q70" t="s">
        <v>736</v>
      </c>
      <c r="R70" s="46">
        <v>130.41102778291929</v>
      </c>
      <c r="S70" s="46">
        <v>110.4415172372597</v>
      </c>
      <c r="T70" s="3">
        <v>145.76773567475169</v>
      </c>
      <c r="U70" s="3">
        <v>122.0026125583497</v>
      </c>
    </row>
    <row r="71" spans="17:21" x14ac:dyDescent="0.25">
      <c r="Q71" t="s">
        <v>737</v>
      </c>
      <c r="R71" s="46">
        <v>131.7651837645021</v>
      </c>
      <c r="S71" s="46">
        <v>111.2957667633481</v>
      </c>
      <c r="T71" s="3">
        <v>148.61557641205019</v>
      </c>
      <c r="U71" s="3">
        <v>122.5249799185718</v>
      </c>
    </row>
    <row r="72" spans="17:21" x14ac:dyDescent="0.25">
      <c r="Q72" t="s">
        <v>738</v>
      </c>
      <c r="R72" s="46">
        <v>133.83093936077009</v>
      </c>
      <c r="S72" s="46">
        <v>115.2912624759323</v>
      </c>
      <c r="T72" s="3">
        <v>149.54359247000059</v>
      </c>
      <c r="U72" s="3">
        <v>124.64353768558389</v>
      </c>
    </row>
    <row r="73" spans="17:21" x14ac:dyDescent="0.25">
      <c r="Q73" t="s">
        <v>739</v>
      </c>
      <c r="R73" s="46">
        <v>133.3826082778894</v>
      </c>
      <c r="S73" s="46">
        <v>113.2663150951368</v>
      </c>
      <c r="T73" s="3">
        <v>148.4651052426909</v>
      </c>
      <c r="U73" s="3">
        <v>124.51395679020899</v>
      </c>
    </row>
    <row r="74" spans="17:21" x14ac:dyDescent="0.25">
      <c r="Q74" t="s">
        <v>740</v>
      </c>
      <c r="R74" s="46">
        <v>133.7339378446473</v>
      </c>
      <c r="S74" s="46">
        <v>115.02320344364109</v>
      </c>
      <c r="T74" s="3">
        <v>148.114014936263</v>
      </c>
      <c r="U74" s="3">
        <v>124.7044597157185</v>
      </c>
    </row>
    <row r="75" spans="17:21" x14ac:dyDescent="0.25">
      <c r="Q75" t="s">
        <v>741</v>
      </c>
      <c r="R75" s="46">
        <v>133.0740888831011</v>
      </c>
      <c r="S75" s="46">
        <v>113.34784101499891</v>
      </c>
      <c r="T75" s="3">
        <v>143.30298898123229</v>
      </c>
      <c r="U75" s="3">
        <v>126.02486098115141</v>
      </c>
    </row>
    <row r="76" spans="17:21" x14ac:dyDescent="0.25">
      <c r="Q76" t="s">
        <v>742</v>
      </c>
      <c r="R76" s="46">
        <v>131.25915059331689</v>
      </c>
      <c r="S76" s="46">
        <v>107.41583652247721</v>
      </c>
      <c r="T76" s="3">
        <v>142.58847891963561</v>
      </c>
      <c r="U76" s="3">
        <v>124.6830549435174</v>
      </c>
    </row>
    <row r="77" spans="17:21" x14ac:dyDescent="0.25">
      <c r="Q77" t="s">
        <v>743</v>
      </c>
      <c r="R77" s="46">
        <v>136.58015334322931</v>
      </c>
      <c r="S77" s="46">
        <v>113.0894800862136</v>
      </c>
      <c r="T77" s="3">
        <v>150.1356658864205</v>
      </c>
      <c r="U77" s="3">
        <v>127.7032224493459</v>
      </c>
    </row>
    <row r="78" spans="17:21" x14ac:dyDescent="0.25">
      <c r="Q78" t="s">
        <v>744</v>
      </c>
      <c r="R78" s="46">
        <v>137.03587445268261</v>
      </c>
      <c r="S78" s="46">
        <v>112.6414181724778</v>
      </c>
      <c r="T78" s="3">
        <v>152.46426277361661</v>
      </c>
      <c r="U78" s="3">
        <v>127.4809061320737</v>
      </c>
    </row>
    <row r="79" spans="17:21" x14ac:dyDescent="0.25">
      <c r="Q79" t="s">
        <v>745</v>
      </c>
      <c r="R79" s="46">
        <v>136.91442739288439</v>
      </c>
      <c r="S79" s="46">
        <v>116.5862647887201</v>
      </c>
      <c r="T79" s="3">
        <v>150.35964550335061</v>
      </c>
      <c r="U79" s="3">
        <v>128.32704627993161</v>
      </c>
    </row>
    <row r="80" spans="17:21" x14ac:dyDescent="0.25">
      <c r="Q80" t="s">
        <v>746</v>
      </c>
      <c r="R80" s="46">
        <v>137.72156903298941</v>
      </c>
      <c r="S80" s="46">
        <v>117.9617011266953</v>
      </c>
      <c r="T80" s="3">
        <v>152.5049417419776</v>
      </c>
      <c r="U80" s="3">
        <v>129.71384861158799</v>
      </c>
    </row>
    <row r="81" spans="17:21" x14ac:dyDescent="0.25">
      <c r="Q81" t="s">
        <v>747</v>
      </c>
      <c r="R81" s="46">
        <v>137.81894113966081</v>
      </c>
      <c r="S81" s="46">
        <v>118.91429199820899</v>
      </c>
      <c r="T81" s="3">
        <v>153.48037450605281</v>
      </c>
      <c r="U81" s="3">
        <v>129.07004326252559</v>
      </c>
    </row>
    <row r="82" spans="17:21" x14ac:dyDescent="0.25">
      <c r="Q82" t="s">
        <v>748</v>
      </c>
      <c r="R82" s="46">
        <v>137.51697127125021</v>
      </c>
      <c r="S82" s="46">
        <v>118.2168541965988</v>
      </c>
      <c r="T82" s="3">
        <v>152.38312958546251</v>
      </c>
      <c r="U82" s="3">
        <v>129.5587036688101</v>
      </c>
    </row>
    <row r="83" spans="17:21" x14ac:dyDescent="0.25">
      <c r="Q83" t="s">
        <v>749</v>
      </c>
      <c r="R83" s="46">
        <v>139.3259309702284</v>
      </c>
      <c r="S83" s="46">
        <v>120.85711023791831</v>
      </c>
      <c r="T83" s="3">
        <v>152.7923902835141</v>
      </c>
      <c r="U83" s="3">
        <v>132.34657284860961</v>
      </c>
    </row>
    <row r="84" spans="17:21" x14ac:dyDescent="0.25">
      <c r="Q84" t="s">
        <v>750</v>
      </c>
      <c r="R84" s="46">
        <v>139.7496703047685</v>
      </c>
      <c r="S84" s="46">
        <v>117.5925868150276</v>
      </c>
      <c r="T84" s="3">
        <v>155.5254322447534</v>
      </c>
      <c r="U84" s="3">
        <v>130.44406162311429</v>
      </c>
    </row>
    <row r="85" spans="17:21" x14ac:dyDescent="0.25">
      <c r="Q85" t="s">
        <v>751</v>
      </c>
      <c r="R85" s="46">
        <v>137.78225554802481</v>
      </c>
      <c r="S85" s="46">
        <v>114.9799827658387</v>
      </c>
      <c r="T85" s="3">
        <v>153.19865266468429</v>
      </c>
      <c r="U85" s="3">
        <v>128.12674355122681</v>
      </c>
    </row>
    <row r="86" spans="17:21" x14ac:dyDescent="0.25">
      <c r="Q86" t="s">
        <v>752</v>
      </c>
      <c r="R86" s="46">
        <v>139.7728246582289</v>
      </c>
      <c r="S86" s="46">
        <v>101.82188504466249</v>
      </c>
      <c r="T86" s="3">
        <v>156.48729748773769</v>
      </c>
      <c r="U86" s="3">
        <v>129.3659423558864</v>
      </c>
    </row>
    <row r="87" spans="17:21" x14ac:dyDescent="0.25">
      <c r="Q87" t="s">
        <v>753</v>
      </c>
      <c r="R87" s="46">
        <v>141.805584374598</v>
      </c>
      <c r="S87" s="46">
        <v>125.17444092938629</v>
      </c>
      <c r="T87" s="3">
        <v>159.75386885337261</v>
      </c>
      <c r="U87" s="3">
        <v>130.8666534332497</v>
      </c>
    </row>
    <row r="88" spans="17:21" x14ac:dyDescent="0.25">
      <c r="Q88" t="s">
        <v>754</v>
      </c>
      <c r="R88" s="46">
        <v>140.60763930916761</v>
      </c>
      <c r="S88" s="46">
        <v>123.060109314656</v>
      </c>
      <c r="T88" s="3">
        <v>157.20641388910971</v>
      </c>
      <c r="U88" s="3">
        <v>130.6299227901024</v>
      </c>
    </row>
    <row r="89" spans="17:21" x14ac:dyDescent="0.25">
      <c r="Q89" t="s">
        <v>755</v>
      </c>
      <c r="R89" s="46">
        <v>142.63814529532581</v>
      </c>
      <c r="S89" s="46">
        <v>108.0646426064022</v>
      </c>
      <c r="T89" s="3">
        <v>162.0825994831612</v>
      </c>
      <c r="U89" s="3">
        <v>130.15427471946191</v>
      </c>
    </row>
    <row r="90" spans="17:21" x14ac:dyDescent="0.25">
      <c r="Q90" t="s">
        <v>756</v>
      </c>
      <c r="R90" s="46">
        <v>146.23997232784029</v>
      </c>
      <c r="S90" s="46">
        <v>118.5663432211532</v>
      </c>
      <c r="T90" s="3">
        <v>163.85471605882231</v>
      </c>
      <c r="U90" s="3">
        <v>136.18055427404059</v>
      </c>
    </row>
    <row r="91" spans="17:21" x14ac:dyDescent="0.25">
      <c r="Q91" t="s">
        <v>757</v>
      </c>
      <c r="R91" s="46">
        <v>142.61585588742369</v>
      </c>
      <c r="S91" s="46">
        <v>120.4353101642287</v>
      </c>
      <c r="T91" s="3">
        <v>159.25005008525389</v>
      </c>
      <c r="U91" s="3">
        <v>131.86324633196469</v>
      </c>
    </row>
    <row r="92" spans="17:21" x14ac:dyDescent="0.25">
      <c r="Q92" t="s">
        <v>758</v>
      </c>
      <c r="R92" s="46">
        <v>141.41746766228911</v>
      </c>
      <c r="S92" s="46">
        <v>119.64820710218881</v>
      </c>
      <c r="T92" s="3">
        <v>157.8040606615925</v>
      </c>
      <c r="U92" s="3">
        <v>132.74983469506489</v>
      </c>
    </row>
    <row r="93" spans="17:21" x14ac:dyDescent="0.25">
      <c r="Q93" t="s">
        <v>759</v>
      </c>
      <c r="R93" s="46">
        <v>141.87542939354049</v>
      </c>
      <c r="S93" s="46">
        <v>120.7856718722532</v>
      </c>
      <c r="T93" s="3">
        <v>157.49451535154429</v>
      </c>
      <c r="U93" s="3">
        <v>133.02940485654989</v>
      </c>
    </row>
    <row r="94" spans="17:21" x14ac:dyDescent="0.25">
      <c r="Q94" t="s">
        <v>760</v>
      </c>
      <c r="R94" s="46">
        <v>142.66429698501619</v>
      </c>
      <c r="S94" s="46">
        <v>119.70060030910879</v>
      </c>
      <c r="T94" s="3">
        <v>158.9677266348217</v>
      </c>
      <c r="U94" s="3">
        <v>133.2267529031686</v>
      </c>
    </row>
    <row r="95" spans="17:21" x14ac:dyDescent="0.25">
      <c r="Q95" t="s">
        <v>761</v>
      </c>
      <c r="R95" s="46">
        <v>142.5389126418689</v>
      </c>
      <c r="S95" s="46">
        <v>119.425344142741</v>
      </c>
      <c r="T95" s="3">
        <v>157.34556662588449</v>
      </c>
      <c r="U95" s="3">
        <v>135.00792252272109</v>
      </c>
    </row>
    <row r="96" spans="17:21" x14ac:dyDescent="0.25">
      <c r="Q96" t="s">
        <v>762</v>
      </c>
    </row>
  </sheetData>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3A294-7F6C-4728-900B-0D6FA7221ACF}">
  <sheetPr>
    <pageSetUpPr fitToPage="1"/>
  </sheetPr>
  <dimension ref="A1:T61"/>
  <sheetViews>
    <sheetView showGridLines="0" zoomScale="70" zoomScaleNormal="70" workbookViewId="0"/>
  </sheetViews>
  <sheetFormatPr defaultRowHeight="15" x14ac:dyDescent="0.25"/>
  <cols>
    <col min="13" max="13" width="15.85546875" customWidth="1"/>
    <col min="14" max="14" width="18.28515625" bestFit="1" customWidth="1"/>
    <col min="15" max="15" width="9.42578125" bestFit="1" customWidth="1"/>
  </cols>
  <sheetData>
    <row r="1" spans="1:20" ht="24" x14ac:dyDescent="0.4">
      <c r="A1" s="6" t="s">
        <v>814</v>
      </c>
    </row>
    <row r="2" spans="1:20" ht="18.75" x14ac:dyDescent="0.3">
      <c r="A2" s="7" t="s">
        <v>815</v>
      </c>
      <c r="K2" s="1"/>
      <c r="O2" s="1" t="str">
        <f>HYPERLINK("#'Contents'!A1","&lt;&lt;Back")</f>
        <v>&lt;&lt;Back</v>
      </c>
      <c r="S2" t="s">
        <v>816</v>
      </c>
      <c r="T2" t="s">
        <v>817</v>
      </c>
    </row>
    <row r="3" spans="1:20" x14ac:dyDescent="0.25">
      <c r="R3" t="s">
        <v>818</v>
      </c>
      <c r="S3" s="48">
        <v>14.953940665874654</v>
      </c>
      <c r="T3" s="48">
        <v>7.2547269846850782</v>
      </c>
    </row>
    <row r="4" spans="1:20" x14ac:dyDescent="0.25">
      <c r="R4" t="s">
        <v>819</v>
      </c>
      <c r="S4" s="48">
        <v>3.5770612051299508</v>
      </c>
      <c r="T4" s="48">
        <v>6.4961779955291945</v>
      </c>
    </row>
    <row r="5" spans="1:20" x14ac:dyDescent="0.25">
      <c r="R5" t="s">
        <v>820</v>
      </c>
      <c r="S5" s="48">
        <v>4.1789018733779528</v>
      </c>
      <c r="T5" s="48">
        <v>7.2756298059189817</v>
      </c>
    </row>
    <row r="6" spans="1:20" x14ac:dyDescent="0.25">
      <c r="R6" t="s">
        <v>821</v>
      </c>
      <c r="S6" s="48">
        <v>19.438211279558871</v>
      </c>
      <c r="T6" s="48">
        <v>-2.973479976526022</v>
      </c>
    </row>
    <row r="7" spans="1:20" x14ac:dyDescent="0.25">
      <c r="R7" t="s">
        <v>822</v>
      </c>
      <c r="S7" s="48">
        <v>14.884320999664851</v>
      </c>
      <c r="T7" s="48">
        <v>-9.4328514494198856</v>
      </c>
    </row>
    <row r="8" spans="1:20" x14ac:dyDescent="0.25">
      <c r="R8" t="s">
        <v>823</v>
      </c>
      <c r="S8" s="48">
        <v>13.203388337646189</v>
      </c>
      <c r="T8" s="48">
        <v>7.904378210155997</v>
      </c>
    </row>
    <row r="9" spans="1:20" x14ac:dyDescent="0.25">
      <c r="R9" t="s">
        <v>824</v>
      </c>
      <c r="S9" s="48">
        <v>-0.70988192396669092</v>
      </c>
      <c r="T9" s="48">
        <v>-2.9513690026655865</v>
      </c>
    </row>
    <row r="10" spans="1:20" x14ac:dyDescent="0.25">
      <c r="R10" t="s">
        <v>825</v>
      </c>
      <c r="S10" s="48">
        <v>-1.5688035750326748</v>
      </c>
      <c r="T10" s="48">
        <v>5.772219456582107</v>
      </c>
    </row>
    <row r="11" spans="1:20" x14ac:dyDescent="0.25">
      <c r="R11" t="s">
        <v>826</v>
      </c>
      <c r="S11" s="48">
        <v>49.079396878675851</v>
      </c>
      <c r="T11" s="48">
        <v>21.107230304165682</v>
      </c>
    </row>
    <row r="12" spans="1:20" x14ac:dyDescent="0.25">
      <c r="R12" t="s">
        <v>827</v>
      </c>
      <c r="S12" s="48">
        <v>50.61471577380135</v>
      </c>
      <c r="T12" s="48">
        <v>15.047876607137184</v>
      </c>
    </row>
    <row r="13" spans="1:20" x14ac:dyDescent="0.25">
      <c r="R13" t="s">
        <v>828</v>
      </c>
      <c r="S13" s="48">
        <v>5.3059540987378</v>
      </c>
      <c r="T13" s="48">
        <v>1.9455818691318569</v>
      </c>
    </row>
    <row r="14" spans="1:20" x14ac:dyDescent="0.25">
      <c r="R14" t="s">
        <v>829</v>
      </c>
      <c r="S14" s="48">
        <v>10.041904810472275</v>
      </c>
      <c r="T14" s="48">
        <v>9.4228819747741284</v>
      </c>
    </row>
    <row r="15" spans="1:20" x14ac:dyDescent="0.25">
      <c r="R15" t="s">
        <v>830</v>
      </c>
      <c r="S15" s="48">
        <v>1.6116414194630835</v>
      </c>
      <c r="T15" s="48">
        <v>2.0546682604375235</v>
      </c>
    </row>
    <row r="16" spans="1:20" x14ac:dyDescent="0.25">
      <c r="R16" t="s">
        <v>831</v>
      </c>
      <c r="S16" s="48">
        <v>1.5437284380342504</v>
      </c>
      <c r="T16" s="48">
        <v>4.462301810656129</v>
      </c>
    </row>
    <row r="17" spans="18:20" x14ac:dyDescent="0.25">
      <c r="S17" s="48"/>
    </row>
    <row r="18" spans="18:20" x14ac:dyDescent="0.25">
      <c r="R18" t="s">
        <v>832</v>
      </c>
      <c r="S18" s="48"/>
      <c r="T18" s="48"/>
    </row>
    <row r="38" spans="1:1" x14ac:dyDescent="0.25">
      <c r="A38" t="s">
        <v>833</v>
      </c>
    </row>
    <row r="39" spans="1:1" x14ac:dyDescent="0.25">
      <c r="A39" t="s">
        <v>834</v>
      </c>
    </row>
    <row r="45" spans="1:1" ht="15" customHeight="1" x14ac:dyDescent="0.25"/>
    <row r="46" spans="1:1" ht="15" customHeight="1" x14ac:dyDescent="0.25"/>
    <row r="47" spans="1:1" ht="15" customHeight="1" x14ac:dyDescent="0.25"/>
    <row r="48" spans="1:1" ht="15" customHeight="1" x14ac:dyDescent="0.25"/>
    <row r="49" spans="1:11" ht="15" customHeight="1" x14ac:dyDescent="0.25"/>
    <row r="50" spans="1:11" ht="15" customHeight="1" x14ac:dyDescent="0.25"/>
    <row r="51" spans="1:11" ht="15" customHeight="1" x14ac:dyDescent="0.25"/>
    <row r="52" spans="1:11" ht="15" customHeight="1" x14ac:dyDescent="0.25"/>
    <row r="53" spans="1:11" ht="15" customHeight="1" x14ac:dyDescent="0.25"/>
    <row r="54" spans="1:11" ht="15" customHeight="1" x14ac:dyDescent="0.25"/>
    <row r="55" spans="1:11" ht="15" customHeight="1" x14ac:dyDescent="0.25"/>
    <row r="56" spans="1:11" ht="15" customHeight="1" x14ac:dyDescent="0.25"/>
    <row r="57" spans="1:11" ht="15" customHeight="1" x14ac:dyDescent="0.25"/>
    <row r="58" spans="1:11" ht="15" customHeight="1" x14ac:dyDescent="0.25"/>
    <row r="59" spans="1:11" ht="15" customHeight="1" x14ac:dyDescent="0.25"/>
    <row r="60" spans="1:11" ht="15" customHeight="1" x14ac:dyDescent="0.25">
      <c r="A60" s="49"/>
      <c r="B60" s="49"/>
      <c r="C60" s="49"/>
      <c r="D60" s="49"/>
      <c r="E60" s="49"/>
      <c r="F60" s="49"/>
      <c r="G60" s="49"/>
      <c r="H60" s="49"/>
      <c r="I60" s="49"/>
      <c r="J60" s="49"/>
      <c r="K60" s="49"/>
    </row>
    <row r="61" spans="1:11" ht="15.75" x14ac:dyDescent="0.25">
      <c r="A61" s="49"/>
      <c r="B61" s="49"/>
      <c r="C61" s="49"/>
      <c r="D61" s="49"/>
      <c r="E61" s="49"/>
      <c r="F61" s="49"/>
      <c r="G61" s="49"/>
      <c r="H61" s="49"/>
      <c r="I61" s="49"/>
      <c r="J61" s="49"/>
      <c r="K61" s="49"/>
    </row>
  </sheetData>
  <pageMargins left="0.7" right="0.7" top="0.75" bottom="0.75" header="0.3" footer="0.3"/>
  <pageSetup paperSize="9" scale="33" orientation="portrait" r:id="rId1"/>
  <headerFooter differentFirst="1">
    <oddHeader>&amp;R&amp;K235C24WTO - Internal</oddHeader>
    <firstHeader>&amp;R&amp;K235C24WTO - Internal</first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49389-DF1C-4623-867F-1C7DBB19EBE9}">
  <dimension ref="A1:T25"/>
  <sheetViews>
    <sheetView showGridLines="0" zoomScale="70" zoomScaleNormal="70" workbookViewId="0"/>
  </sheetViews>
  <sheetFormatPr defaultColWidth="9.42578125" defaultRowHeight="15" x14ac:dyDescent="0.25"/>
  <cols>
    <col min="1" max="1" width="18" style="48" customWidth="1"/>
    <col min="2" max="2" width="8.5703125" style="10" customWidth="1"/>
    <col min="3" max="3" width="7.140625" style="48" customWidth="1"/>
    <col min="4" max="5" width="8.5703125" style="48" customWidth="1"/>
    <col min="6" max="7" width="8.5703125" style="10" customWidth="1"/>
    <col min="8" max="16384" width="9.42578125" style="48"/>
  </cols>
  <sheetData>
    <row r="1" spans="1:20" ht="24.95" customHeight="1" x14ac:dyDescent="0.4">
      <c r="A1" s="6" t="s">
        <v>835</v>
      </c>
      <c r="B1" s="48"/>
      <c r="F1" s="48"/>
      <c r="G1" s="48"/>
    </row>
    <row r="2" spans="1:20" ht="22.5" customHeight="1" x14ac:dyDescent="0.3">
      <c r="A2" s="7" t="s">
        <v>836</v>
      </c>
      <c r="B2" s="48"/>
      <c r="F2" s="48"/>
      <c r="G2" s="48"/>
      <c r="N2" s="1" t="str">
        <f>HYPERLINK("#'Contents'!A1","&lt;&lt;Back")</f>
        <v>&lt;&lt;Back</v>
      </c>
      <c r="R2" s="52" t="s">
        <v>15</v>
      </c>
      <c r="S2" s="48" t="s">
        <v>16</v>
      </c>
    </row>
    <row r="3" spans="1:20" ht="12" customHeight="1" x14ac:dyDescent="0.25">
      <c r="B3" s="48"/>
      <c r="D3" s="50"/>
      <c r="F3" s="48"/>
      <c r="G3" s="48"/>
      <c r="N3" s="1"/>
      <c r="Q3" s="48" t="s">
        <v>5</v>
      </c>
      <c r="R3" s="53">
        <v>15.311403708844693</v>
      </c>
      <c r="S3" s="48">
        <v>13.896035683125447</v>
      </c>
    </row>
    <row r="4" spans="1:20" ht="12" customHeight="1" x14ac:dyDescent="0.25">
      <c r="B4" s="48"/>
      <c r="F4" s="48"/>
      <c r="G4" s="48"/>
      <c r="Q4" s="48" t="s">
        <v>6</v>
      </c>
      <c r="R4" s="53">
        <v>16.731912734258046</v>
      </c>
      <c r="S4" s="48">
        <v>3.1919541604883364</v>
      </c>
    </row>
    <row r="5" spans="1:20" x14ac:dyDescent="0.25">
      <c r="A5" s="50"/>
      <c r="B5" s="51"/>
      <c r="F5" s="48"/>
      <c r="G5" s="48"/>
      <c r="Q5" s="48" t="s">
        <v>838</v>
      </c>
      <c r="R5" s="53">
        <v>18.698656595451297</v>
      </c>
      <c r="S5" s="48">
        <v>7.254913709033957</v>
      </c>
    </row>
    <row r="6" spans="1:20" x14ac:dyDescent="0.25">
      <c r="A6" s="50"/>
      <c r="B6" s="51"/>
      <c r="F6" s="48"/>
      <c r="G6" s="48"/>
      <c r="Q6" s="48" t="s">
        <v>7</v>
      </c>
      <c r="R6" s="53">
        <v>8.8271638715005594</v>
      </c>
      <c r="S6" s="48">
        <v>12.050904553523381</v>
      </c>
      <c r="T6"/>
    </row>
    <row r="7" spans="1:20" x14ac:dyDescent="0.25">
      <c r="B7" s="52"/>
      <c r="Q7" s="48" t="s">
        <v>839</v>
      </c>
      <c r="R7" s="53">
        <v>9.860156164990741</v>
      </c>
      <c r="S7" s="48">
        <v>11.61710677682828</v>
      </c>
      <c r="T7"/>
    </row>
    <row r="8" spans="1:20" x14ac:dyDescent="0.25">
      <c r="B8" s="52"/>
      <c r="Q8" s="48" t="s">
        <v>20</v>
      </c>
      <c r="R8" s="53">
        <v>23.3805727138066</v>
      </c>
      <c r="S8" s="48">
        <v>18.498139918444892</v>
      </c>
    </row>
    <row r="9" spans="1:20" x14ac:dyDescent="0.25">
      <c r="B9" s="52"/>
      <c r="Q9" s="48" t="s">
        <v>21</v>
      </c>
      <c r="R9" s="53">
        <v>-3.7908908761156539</v>
      </c>
      <c r="S9" s="48">
        <v>-10.096615015617587</v>
      </c>
    </row>
    <row r="10" spans="1:20" x14ac:dyDescent="0.25">
      <c r="Q10" s="48" t="s">
        <v>8</v>
      </c>
      <c r="R10" s="53">
        <v>23.7191794236916</v>
      </c>
      <c r="S10" s="48">
        <v>26.081631317367112</v>
      </c>
    </row>
    <row r="19" spans="1:2" x14ac:dyDescent="0.25">
      <c r="B19" s="53"/>
    </row>
    <row r="24" spans="1:2" x14ac:dyDescent="0.25">
      <c r="A24" s="48" t="s">
        <v>837</v>
      </c>
    </row>
    <row r="25" spans="1:2" x14ac:dyDescent="0.25">
      <c r="A25" s="21" t="s">
        <v>1223</v>
      </c>
    </row>
  </sheetData>
  <pageMargins left="0.7" right="0.7" top="0.75" bottom="0.75" header="0.3" footer="0.3"/>
  <pageSetup paperSize="9" orientation="portrait" r:id="rId1"/>
  <headerFooter differentFirst="1">
    <oddHeader>&amp;R&amp;K235C24WTO - Internal</oddHeader>
    <firstHeader>&amp;R&amp;K235C24WTO - Internal</first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A8CEF-6E45-4EB8-B8A6-D72FD250A3D3}">
  <sheetPr>
    <pageSetUpPr autoPageBreaks="0"/>
  </sheetPr>
  <dimension ref="A1:W21"/>
  <sheetViews>
    <sheetView showGridLines="0" zoomScale="70" zoomScaleNormal="70" workbookViewId="0"/>
  </sheetViews>
  <sheetFormatPr defaultRowHeight="15" x14ac:dyDescent="0.25"/>
  <cols>
    <col min="1" max="1" width="14.5703125" customWidth="1"/>
  </cols>
  <sheetData>
    <row r="1" spans="1:23" ht="24" x14ac:dyDescent="0.4">
      <c r="A1" s="6" t="s">
        <v>840</v>
      </c>
    </row>
    <row r="2" spans="1:23" ht="18.75" x14ac:dyDescent="0.3">
      <c r="A2" s="7" t="s">
        <v>836</v>
      </c>
      <c r="R2" s="1" t="str">
        <f>HYPERLINK("#'Contents'!A1","&lt;&lt;Back")</f>
        <v>&lt;&lt;Back</v>
      </c>
      <c r="V2" t="s">
        <v>15</v>
      </c>
      <c r="W2" t="s">
        <v>16</v>
      </c>
    </row>
    <row r="3" spans="1:23" x14ac:dyDescent="0.25">
      <c r="U3" t="s">
        <v>841</v>
      </c>
      <c r="V3" s="48">
        <v>25.293777027583246</v>
      </c>
      <c r="W3" s="48">
        <v>20.229381051126921</v>
      </c>
    </row>
    <row r="4" spans="1:23" x14ac:dyDescent="0.25">
      <c r="U4" t="s">
        <v>842</v>
      </c>
      <c r="V4" s="48">
        <v>0.91022356272240756</v>
      </c>
      <c r="W4" s="48">
        <v>13.082177082523216</v>
      </c>
    </row>
    <row r="5" spans="1:23" x14ac:dyDescent="0.25">
      <c r="U5" t="s">
        <v>843</v>
      </c>
      <c r="V5" s="48">
        <v>17.84</v>
      </c>
      <c r="W5" s="48">
        <v>27.71</v>
      </c>
    </row>
    <row r="6" spans="1:23" x14ac:dyDescent="0.25">
      <c r="U6" t="s">
        <v>844</v>
      </c>
      <c r="V6" s="48">
        <v>50.048710989167375</v>
      </c>
      <c r="W6" s="48">
        <v>47.288610658478234</v>
      </c>
    </row>
    <row r="7" spans="1:23" x14ac:dyDescent="0.25">
      <c r="U7" t="s">
        <v>845</v>
      </c>
      <c r="V7" s="48">
        <v>28.74</v>
      </c>
      <c r="W7" s="48">
        <v>15.14</v>
      </c>
    </row>
    <row r="8" spans="1:23" x14ac:dyDescent="0.25">
      <c r="U8" t="s">
        <v>846</v>
      </c>
      <c r="V8" s="48">
        <v>35.338154344049087</v>
      </c>
      <c r="W8" s="48">
        <v>26.163058728418463</v>
      </c>
    </row>
    <row r="19" spans="1:1" x14ac:dyDescent="0.25">
      <c r="A19" t="s">
        <v>847</v>
      </c>
    </row>
    <row r="20" spans="1:1" x14ac:dyDescent="0.25">
      <c r="A20" t="s">
        <v>848</v>
      </c>
    </row>
    <row r="21" spans="1:1" x14ac:dyDescent="0.25">
      <c r="A21" t="s">
        <v>1224</v>
      </c>
    </row>
  </sheetData>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5A180-19A1-4F45-BFCB-99232B493471}">
  <dimension ref="A1:AL103"/>
  <sheetViews>
    <sheetView showGridLines="0" zoomScale="70" zoomScaleNormal="70" workbookViewId="0">
      <selection sqref="A1:Q1"/>
    </sheetView>
  </sheetViews>
  <sheetFormatPr defaultRowHeight="15" x14ac:dyDescent="0.25"/>
  <sheetData>
    <row r="1" spans="1:38" ht="51" customHeight="1" x14ac:dyDescent="0.25">
      <c r="A1" s="304" t="s">
        <v>849</v>
      </c>
      <c r="B1" s="304"/>
      <c r="C1" s="304"/>
      <c r="D1" s="304"/>
      <c r="E1" s="304"/>
      <c r="F1" s="304"/>
      <c r="G1" s="304"/>
      <c r="H1" s="304"/>
      <c r="I1" s="304"/>
      <c r="J1" s="304"/>
      <c r="K1" s="304"/>
      <c r="L1" s="304"/>
      <c r="M1" s="304"/>
      <c r="N1" s="304"/>
      <c r="O1" s="304"/>
      <c r="P1" s="304"/>
      <c r="Q1" s="304"/>
      <c r="U1" s="54"/>
    </row>
    <row r="2" spans="1:38" x14ac:dyDescent="0.25">
      <c r="A2" s="55"/>
      <c r="B2" s="55"/>
      <c r="C2" s="56"/>
      <c r="D2" s="56"/>
      <c r="E2" s="56"/>
      <c r="F2" s="56"/>
      <c r="G2" s="56"/>
      <c r="H2" s="56"/>
      <c r="I2" s="56"/>
      <c r="J2" s="56"/>
      <c r="K2" s="56"/>
      <c r="L2" s="56"/>
      <c r="M2" s="56"/>
      <c r="N2" s="56"/>
      <c r="O2" s="56"/>
      <c r="P2" s="56"/>
      <c r="Q2" s="56"/>
      <c r="R2" s="56"/>
      <c r="T2" s="1" t="str">
        <f>HYPERLINK("#'Contents'!A1","&lt;&lt;Back")</f>
        <v>&lt;&lt;Back</v>
      </c>
      <c r="X2" t="s">
        <v>850</v>
      </c>
      <c r="Y2" t="s">
        <v>851</v>
      </c>
      <c r="AG2" t="s">
        <v>852</v>
      </c>
      <c r="AH2" t="s">
        <v>853</v>
      </c>
      <c r="AI2" t="s">
        <v>854</v>
      </c>
    </row>
    <row r="3" spans="1:38" ht="21" x14ac:dyDescent="0.35">
      <c r="A3" s="331" t="s">
        <v>855</v>
      </c>
      <c r="B3" s="331"/>
      <c r="C3" s="331"/>
      <c r="D3" s="331"/>
      <c r="E3" s="331"/>
      <c r="F3" s="331"/>
      <c r="G3" s="331"/>
      <c r="H3" s="331"/>
      <c r="I3" s="331"/>
      <c r="J3" s="332" t="s">
        <v>856</v>
      </c>
      <c r="K3" s="332"/>
      <c r="L3" s="332"/>
      <c r="M3" s="332"/>
      <c r="N3" s="332"/>
      <c r="O3" s="332"/>
      <c r="P3" s="332"/>
      <c r="Q3" s="332"/>
      <c r="R3" s="57"/>
      <c r="W3" t="s">
        <v>857</v>
      </c>
      <c r="X3" s="48">
        <v>77.076622009277344</v>
      </c>
      <c r="Y3" s="48">
        <v>83.328544616699219</v>
      </c>
      <c r="AB3" t="s">
        <v>858</v>
      </c>
      <c r="AF3" t="s">
        <v>857</v>
      </c>
      <c r="AG3" s="48">
        <v>-1.3881664276123047</v>
      </c>
      <c r="AH3" s="48">
        <v>1.9462741818188078E-7</v>
      </c>
      <c r="AI3" s="48"/>
      <c r="AK3" t="s">
        <v>858</v>
      </c>
    </row>
    <row r="4" spans="1:38" x14ac:dyDescent="0.25">
      <c r="A4" s="55"/>
      <c r="B4" s="55"/>
      <c r="C4" s="55"/>
      <c r="D4" s="56"/>
      <c r="E4" s="56"/>
      <c r="F4" s="56"/>
      <c r="G4" s="56"/>
      <c r="H4" s="56"/>
      <c r="I4" s="56"/>
      <c r="J4" s="56"/>
      <c r="K4" s="56"/>
      <c r="L4" s="56"/>
      <c r="M4" s="56"/>
      <c r="N4" s="56"/>
      <c r="O4" s="56"/>
      <c r="P4" s="56"/>
      <c r="Q4" s="56"/>
      <c r="R4" s="56"/>
      <c r="W4" t="s">
        <v>859</v>
      </c>
      <c r="X4" s="48">
        <v>74.421257019042969</v>
      </c>
      <c r="Y4" s="48">
        <v>80.165740966796875</v>
      </c>
      <c r="AB4">
        <v>50</v>
      </c>
      <c r="AC4">
        <v>0</v>
      </c>
      <c r="AF4" t="s">
        <v>859</v>
      </c>
      <c r="AG4" s="48">
        <v>-0.88072776794433594</v>
      </c>
      <c r="AH4" s="48">
        <v>1.9462741818188078E-7</v>
      </c>
      <c r="AI4" s="48"/>
      <c r="AK4">
        <v>50</v>
      </c>
      <c r="AL4">
        <v>-40</v>
      </c>
    </row>
    <row r="5" spans="1:38" x14ac:dyDescent="0.25">
      <c r="A5" s="55"/>
      <c r="B5" s="55"/>
      <c r="C5" s="55"/>
      <c r="D5" s="56"/>
      <c r="E5" s="56"/>
      <c r="F5" s="56"/>
      <c r="G5" s="56"/>
      <c r="H5" s="56"/>
      <c r="I5" s="56"/>
      <c r="J5" s="56"/>
      <c r="K5" s="56"/>
      <c r="L5" s="56"/>
      <c r="M5" s="56"/>
      <c r="N5" s="56"/>
      <c r="O5" s="56"/>
      <c r="P5" s="56"/>
      <c r="Q5" s="56"/>
      <c r="R5" s="56"/>
      <c r="W5" t="s">
        <v>860</v>
      </c>
      <c r="X5" s="48">
        <v>71.439414978027344</v>
      </c>
      <c r="Y5" s="48">
        <v>78.651397705078125</v>
      </c>
      <c r="AB5">
        <v>50</v>
      </c>
      <c r="AC5">
        <v>1</v>
      </c>
      <c r="AF5" t="s">
        <v>860</v>
      </c>
      <c r="AG5" s="48">
        <v>-2.3482265472412109</v>
      </c>
      <c r="AH5" s="48">
        <v>1.9462741818188078E-7</v>
      </c>
      <c r="AI5" s="48"/>
      <c r="AK5">
        <v>50</v>
      </c>
      <c r="AL5">
        <v>60</v>
      </c>
    </row>
    <row r="6" spans="1:38" x14ac:dyDescent="0.25">
      <c r="A6" s="55"/>
      <c r="B6" s="55"/>
      <c r="C6" s="55"/>
      <c r="D6" s="56"/>
      <c r="E6" s="56"/>
      <c r="F6" s="56"/>
      <c r="G6" s="56"/>
      <c r="H6" s="56"/>
      <c r="I6" s="56"/>
      <c r="J6" s="56"/>
      <c r="K6" s="56"/>
      <c r="L6" s="56"/>
      <c r="M6" s="56"/>
      <c r="N6" s="56"/>
      <c r="O6" s="56"/>
      <c r="P6" s="56"/>
      <c r="Q6" s="56"/>
      <c r="R6" s="56"/>
      <c r="W6" t="s">
        <v>861</v>
      </c>
      <c r="X6" s="48">
        <v>72.388252258300781</v>
      </c>
      <c r="Y6" s="48">
        <v>80.733245849609375</v>
      </c>
      <c r="AF6" t="s">
        <v>861</v>
      </c>
      <c r="AG6" s="48">
        <v>-3.4812374114990234</v>
      </c>
      <c r="AH6" s="48">
        <v>1.9462741818188078E-7</v>
      </c>
      <c r="AI6" s="48"/>
    </row>
    <row r="7" spans="1:38" x14ac:dyDescent="0.25">
      <c r="A7" s="55"/>
      <c r="B7" s="55"/>
      <c r="C7" s="55"/>
      <c r="D7" s="56"/>
      <c r="E7" s="56"/>
      <c r="F7" s="56"/>
      <c r="G7" s="56"/>
      <c r="H7" s="56"/>
      <c r="I7" s="56"/>
      <c r="J7" s="56"/>
      <c r="K7" s="56"/>
      <c r="L7" s="56"/>
      <c r="M7" s="56"/>
      <c r="N7" s="56"/>
      <c r="O7" s="56"/>
      <c r="P7" s="56"/>
      <c r="Q7" s="56"/>
      <c r="R7" s="56"/>
      <c r="W7" t="s">
        <v>862</v>
      </c>
      <c r="X7" s="48">
        <v>74.889862060546875</v>
      </c>
      <c r="Y7" s="48">
        <v>80.657119750976563</v>
      </c>
      <c r="AF7" t="s">
        <v>862</v>
      </c>
      <c r="AG7" s="48">
        <v>-0.90350151062011719</v>
      </c>
      <c r="AH7" s="48">
        <v>1.9462741818188078E-7</v>
      </c>
      <c r="AI7" s="48"/>
    </row>
    <row r="8" spans="1:38" x14ac:dyDescent="0.25">
      <c r="A8" s="55"/>
      <c r="B8" s="55"/>
      <c r="C8" s="55"/>
      <c r="D8" s="56"/>
      <c r="E8" s="56"/>
      <c r="F8" s="56"/>
      <c r="G8" s="56"/>
      <c r="H8" s="56"/>
      <c r="I8" s="56"/>
      <c r="J8" s="56"/>
      <c r="K8" s="56"/>
      <c r="L8" s="56"/>
      <c r="M8" s="56"/>
      <c r="N8" s="56"/>
      <c r="O8" s="56"/>
      <c r="P8" s="56"/>
      <c r="Q8" s="56"/>
      <c r="R8" s="56"/>
      <c r="W8" t="s">
        <v>863</v>
      </c>
      <c r="X8" s="48">
        <v>75.699630737304688</v>
      </c>
      <c r="Y8" s="48">
        <v>82.091148376464844</v>
      </c>
      <c r="AF8" t="s">
        <v>863</v>
      </c>
      <c r="AG8" s="48">
        <v>-1.5277614593505859</v>
      </c>
      <c r="AH8" s="48">
        <v>1.9462741818188078E-7</v>
      </c>
      <c r="AI8" s="48"/>
    </row>
    <row r="9" spans="1:38" x14ac:dyDescent="0.25">
      <c r="A9" s="55"/>
      <c r="B9" s="55"/>
      <c r="C9" s="55"/>
      <c r="D9" s="56"/>
      <c r="E9" s="56"/>
      <c r="F9" s="56"/>
      <c r="G9" s="56"/>
      <c r="H9" s="56"/>
      <c r="I9" s="56"/>
      <c r="J9" s="56"/>
      <c r="K9" s="56"/>
      <c r="L9" s="56"/>
      <c r="M9" s="56"/>
      <c r="N9" s="56"/>
      <c r="O9" s="56"/>
      <c r="P9" s="56"/>
      <c r="Q9" s="56"/>
      <c r="R9" s="56"/>
      <c r="W9" t="s">
        <v>864</v>
      </c>
      <c r="X9" s="48">
        <v>77.78985595703125</v>
      </c>
      <c r="Y9" s="48">
        <v>82.204887390136719</v>
      </c>
      <c r="AF9" t="s">
        <v>864</v>
      </c>
      <c r="AG9" s="48">
        <v>0.44872474670410156</v>
      </c>
      <c r="AH9" s="48">
        <v>1.9462741818188078E-7</v>
      </c>
      <c r="AI9" s="48"/>
    </row>
    <row r="10" spans="1:38" x14ac:dyDescent="0.25">
      <c r="A10" s="55"/>
      <c r="B10" s="55"/>
      <c r="C10" s="55"/>
      <c r="D10" s="56"/>
      <c r="E10" s="56"/>
      <c r="F10" s="56"/>
      <c r="G10" s="56"/>
      <c r="H10" s="56"/>
      <c r="I10" s="56"/>
      <c r="J10" s="56"/>
      <c r="K10" s="56"/>
      <c r="L10" s="56"/>
      <c r="M10" s="56"/>
      <c r="N10" s="56"/>
      <c r="O10" s="56"/>
      <c r="P10" s="56"/>
      <c r="Q10" s="56"/>
      <c r="R10" s="56"/>
      <c r="W10" t="s">
        <v>865</v>
      </c>
      <c r="X10" s="48">
        <v>78.028732299804688</v>
      </c>
      <c r="Y10" s="48">
        <v>81.985733032226563</v>
      </c>
      <c r="AF10" t="s">
        <v>865</v>
      </c>
      <c r="AG10" s="48">
        <v>0.90675544738769531</v>
      </c>
      <c r="AH10" s="48">
        <v>1.9462741818188078E-7</v>
      </c>
      <c r="AI10" s="48"/>
    </row>
    <row r="11" spans="1:38" x14ac:dyDescent="0.25">
      <c r="A11" s="55"/>
      <c r="B11" s="55"/>
      <c r="C11" s="55"/>
      <c r="D11" s="56"/>
      <c r="E11" s="56"/>
      <c r="F11" s="56"/>
      <c r="G11" s="56"/>
      <c r="H11" s="56"/>
      <c r="I11" s="56"/>
      <c r="J11" s="56"/>
      <c r="K11" s="56"/>
      <c r="L11" s="56"/>
      <c r="M11" s="56"/>
      <c r="N11" s="56"/>
      <c r="O11" s="56"/>
      <c r="P11" s="56"/>
      <c r="Q11" s="56"/>
      <c r="R11" s="56"/>
      <c r="W11" t="s">
        <v>866</v>
      </c>
      <c r="X11" s="48">
        <v>73.9930419921875</v>
      </c>
      <c r="Y11" s="48">
        <v>77.738533020019531</v>
      </c>
      <c r="AF11" t="s">
        <v>866</v>
      </c>
      <c r="AG11" s="48">
        <v>1.1182651519775391</v>
      </c>
      <c r="AH11" s="48">
        <v>1.9462741818188078E-7</v>
      </c>
      <c r="AI11" s="48"/>
    </row>
    <row r="12" spans="1:38" x14ac:dyDescent="0.25">
      <c r="A12" s="55"/>
      <c r="B12" s="55"/>
      <c r="C12" s="55"/>
      <c r="D12" s="56"/>
      <c r="E12" s="56"/>
      <c r="F12" s="56"/>
      <c r="G12" s="56"/>
      <c r="H12" s="56"/>
      <c r="I12" s="56"/>
      <c r="J12" s="56"/>
      <c r="K12" s="56"/>
      <c r="L12" s="56"/>
      <c r="M12" s="56"/>
      <c r="N12" s="56"/>
      <c r="O12" s="56"/>
      <c r="P12" s="56"/>
      <c r="Q12" s="56"/>
      <c r="R12" s="56"/>
      <c r="W12" t="s">
        <v>867</v>
      </c>
      <c r="X12" s="48">
        <v>78.114234924316406</v>
      </c>
      <c r="Y12" s="48">
        <v>82.849113464355469</v>
      </c>
      <c r="AF12" t="s">
        <v>867</v>
      </c>
      <c r="AG12" s="48">
        <v>0.12887763977050781</v>
      </c>
      <c r="AH12" s="48">
        <v>1.9462741818188078E-7</v>
      </c>
      <c r="AI12" s="48"/>
    </row>
    <row r="13" spans="1:38" x14ac:dyDescent="0.25">
      <c r="A13" s="55"/>
      <c r="B13" s="55"/>
      <c r="C13" s="55"/>
      <c r="D13" s="56"/>
      <c r="E13" s="56"/>
      <c r="F13" s="56"/>
      <c r="G13" s="56"/>
      <c r="H13" s="56"/>
      <c r="I13" s="56"/>
      <c r="J13" s="56"/>
      <c r="K13" s="56"/>
      <c r="L13" s="56"/>
      <c r="M13" s="56"/>
      <c r="N13" s="56"/>
      <c r="O13" s="56"/>
      <c r="P13" s="56"/>
      <c r="Q13" s="56"/>
      <c r="R13" s="56"/>
      <c r="W13" t="s">
        <v>868</v>
      </c>
      <c r="X13" s="48">
        <v>74.369987487792969</v>
      </c>
      <c r="Y13" s="48">
        <v>79.863723754882813</v>
      </c>
      <c r="AF13" t="s">
        <v>868</v>
      </c>
      <c r="AG13" s="48">
        <v>-0.62998008728027344</v>
      </c>
      <c r="AH13" s="48">
        <v>1.9462741818188078E-7</v>
      </c>
      <c r="AI13" s="48"/>
    </row>
    <row r="14" spans="1:38" x14ac:dyDescent="0.25">
      <c r="A14" s="55"/>
      <c r="B14" s="55"/>
      <c r="C14" s="55"/>
      <c r="D14" s="56"/>
      <c r="E14" s="56"/>
      <c r="F14" s="56"/>
      <c r="G14" s="56"/>
      <c r="H14" s="56"/>
      <c r="I14" s="56"/>
      <c r="J14" s="56"/>
      <c r="K14" s="56"/>
      <c r="L14" s="56"/>
      <c r="M14" s="56"/>
      <c r="N14" s="56"/>
      <c r="O14" s="56"/>
      <c r="P14" s="56"/>
      <c r="Q14" s="56"/>
      <c r="R14" s="56"/>
      <c r="W14" t="s">
        <v>869</v>
      </c>
      <c r="X14" s="48">
        <v>68.812644958496094</v>
      </c>
      <c r="Y14" s="48">
        <v>74.86932373046875</v>
      </c>
      <c r="AF14" t="s">
        <v>869</v>
      </c>
      <c r="AG14" s="48">
        <v>-1.1929225921630859</v>
      </c>
      <c r="AH14" s="48">
        <v>1.9462741818188078E-7</v>
      </c>
      <c r="AI14" s="48"/>
    </row>
    <row r="15" spans="1:38" x14ac:dyDescent="0.25">
      <c r="A15" s="55"/>
      <c r="B15" s="55"/>
      <c r="C15" s="55"/>
      <c r="D15" s="56"/>
      <c r="E15" s="56"/>
      <c r="F15" s="56"/>
      <c r="G15" s="56"/>
      <c r="H15" s="56"/>
      <c r="I15" s="56"/>
      <c r="J15" s="56"/>
      <c r="K15" s="56"/>
      <c r="L15" s="56"/>
      <c r="M15" s="56"/>
      <c r="N15" s="56"/>
      <c r="O15" s="56"/>
      <c r="P15" s="56"/>
      <c r="Q15" s="56"/>
      <c r="R15" s="56"/>
      <c r="W15" t="s">
        <v>799</v>
      </c>
      <c r="X15" s="48">
        <v>76.389312744140625</v>
      </c>
      <c r="Y15" s="48">
        <v>82.029769897460938</v>
      </c>
      <c r="AF15" t="s">
        <v>799</v>
      </c>
      <c r="AG15" s="48">
        <v>-0.77670097351074219</v>
      </c>
      <c r="AH15" s="48">
        <v>1.9462741818188078E-7</v>
      </c>
      <c r="AI15" s="48"/>
    </row>
    <row r="16" spans="1:38" x14ac:dyDescent="0.25">
      <c r="A16" s="55"/>
      <c r="B16" s="55"/>
      <c r="C16" s="55"/>
      <c r="D16" s="56"/>
      <c r="E16" s="56"/>
      <c r="F16" s="56"/>
      <c r="G16" s="56"/>
      <c r="H16" s="56"/>
      <c r="I16" s="56"/>
      <c r="J16" s="56"/>
      <c r="K16" s="56"/>
      <c r="L16" s="56"/>
      <c r="M16" s="56"/>
      <c r="N16" s="56"/>
      <c r="O16" s="56"/>
      <c r="P16" s="56"/>
      <c r="Q16" s="56"/>
      <c r="R16" s="56"/>
      <c r="W16" t="s">
        <v>800</v>
      </c>
      <c r="X16" s="48">
        <v>70.818153381347656</v>
      </c>
      <c r="Y16" s="48">
        <v>78.057579040527344</v>
      </c>
      <c r="AF16" t="s">
        <v>800</v>
      </c>
      <c r="AG16" s="48">
        <v>-2.3756694793701172</v>
      </c>
      <c r="AH16" s="48">
        <v>1.9462741818188078E-7</v>
      </c>
      <c r="AI16" s="48"/>
    </row>
    <row r="17" spans="1:35" x14ac:dyDescent="0.25">
      <c r="A17" s="55"/>
      <c r="B17" s="55"/>
      <c r="C17" s="55"/>
      <c r="D17" s="55"/>
      <c r="E17" s="55"/>
      <c r="F17" s="55"/>
      <c r="G17" s="55"/>
      <c r="H17" s="55"/>
      <c r="I17" s="55"/>
      <c r="J17" s="55"/>
      <c r="K17" s="55"/>
      <c r="L17" s="55"/>
      <c r="M17" s="55"/>
      <c r="N17" s="55"/>
      <c r="O17" s="55"/>
      <c r="P17" s="55"/>
      <c r="Q17" s="55"/>
      <c r="R17" s="56"/>
      <c r="W17" t="s">
        <v>801</v>
      </c>
      <c r="X17" s="48">
        <v>68.552352905273438</v>
      </c>
      <c r="Y17" s="48">
        <v>75.756507873535156</v>
      </c>
      <c r="AF17" t="s">
        <v>801</v>
      </c>
      <c r="AG17" s="48">
        <v>-2.3403987884521484</v>
      </c>
      <c r="AH17" s="48">
        <v>1.9462741818188078E-7</v>
      </c>
      <c r="AI17" s="48"/>
    </row>
    <row r="18" spans="1:35" x14ac:dyDescent="0.25">
      <c r="A18" s="55"/>
      <c r="B18" s="55"/>
      <c r="C18" s="55"/>
      <c r="D18" s="55"/>
      <c r="E18" s="55"/>
      <c r="F18" s="55"/>
      <c r="G18" s="55"/>
      <c r="H18" s="55"/>
      <c r="I18" s="55"/>
      <c r="J18" s="55"/>
      <c r="K18" s="55"/>
      <c r="L18" s="55"/>
      <c r="M18" s="55"/>
      <c r="N18" s="55"/>
      <c r="O18" s="55"/>
      <c r="P18" s="55"/>
      <c r="Q18" s="55"/>
      <c r="R18" s="56"/>
      <c r="W18" t="s">
        <v>802</v>
      </c>
      <c r="X18" s="48">
        <v>72.729934692382813</v>
      </c>
      <c r="Y18" s="48">
        <v>79.539207458496094</v>
      </c>
      <c r="AF18" t="s">
        <v>802</v>
      </c>
      <c r="AG18" s="48">
        <v>-1.9455165863037109</v>
      </c>
      <c r="AH18" s="48">
        <v>1.9462741818188078E-7</v>
      </c>
      <c r="AI18" s="48"/>
    </row>
    <row r="19" spans="1:35" x14ac:dyDescent="0.25">
      <c r="A19" s="55"/>
      <c r="B19" s="55"/>
      <c r="C19" s="55"/>
      <c r="D19" s="55"/>
      <c r="E19" s="55"/>
      <c r="F19" s="55"/>
      <c r="G19" s="55"/>
      <c r="H19" s="55"/>
      <c r="I19" s="55"/>
      <c r="J19" s="55"/>
      <c r="K19" s="55"/>
      <c r="L19" s="55"/>
      <c r="M19" s="55"/>
      <c r="N19" s="55"/>
      <c r="O19" s="55"/>
      <c r="P19" s="55"/>
      <c r="Q19" s="55"/>
      <c r="R19" s="56"/>
      <c r="W19" t="s">
        <v>803</v>
      </c>
      <c r="X19" s="48">
        <v>72.14398193359375</v>
      </c>
      <c r="Y19" s="48">
        <v>80.066932678222656</v>
      </c>
      <c r="AF19" t="s">
        <v>803</v>
      </c>
      <c r="AG19" s="48">
        <v>-3.0591945648193359</v>
      </c>
      <c r="AH19" s="48">
        <v>1.9462741818188078E-7</v>
      </c>
      <c r="AI19" s="48"/>
    </row>
    <row r="20" spans="1:35" x14ac:dyDescent="0.25">
      <c r="A20" s="55"/>
      <c r="B20" s="55"/>
      <c r="C20" s="55"/>
      <c r="D20" s="55"/>
      <c r="E20" s="55"/>
      <c r="F20" s="55"/>
      <c r="G20" s="55"/>
      <c r="H20" s="55"/>
      <c r="I20" s="55"/>
      <c r="J20" s="55"/>
      <c r="K20" s="55"/>
      <c r="L20" s="55"/>
      <c r="M20" s="55"/>
      <c r="N20" s="55"/>
      <c r="O20" s="55"/>
      <c r="P20" s="55"/>
      <c r="Q20" s="55"/>
      <c r="R20" s="56"/>
      <c r="W20" t="s">
        <v>804</v>
      </c>
      <c r="X20" s="48">
        <v>70.56390380859375</v>
      </c>
      <c r="Y20" s="48">
        <v>76.989814758300781</v>
      </c>
      <c r="AF20" t="s">
        <v>804</v>
      </c>
      <c r="AG20" s="48">
        <v>-1.5621547698974609</v>
      </c>
      <c r="AH20" s="48">
        <v>1.9462741818188078E-7</v>
      </c>
      <c r="AI20" s="48"/>
    </row>
    <row r="21" spans="1:35" x14ac:dyDescent="0.25">
      <c r="A21" s="55"/>
      <c r="B21" s="55"/>
      <c r="C21" s="55"/>
      <c r="D21" s="55"/>
      <c r="E21" s="55"/>
      <c r="F21" s="55"/>
      <c r="G21" s="55"/>
      <c r="H21" s="55"/>
      <c r="I21" s="55"/>
      <c r="J21" s="55"/>
      <c r="K21" s="55"/>
      <c r="L21" s="55"/>
      <c r="M21" s="55"/>
      <c r="N21" s="55"/>
      <c r="O21" s="55"/>
      <c r="P21" s="55"/>
      <c r="Q21" s="55"/>
      <c r="R21" s="56"/>
      <c r="W21" t="s">
        <v>805</v>
      </c>
      <c r="X21" s="48">
        <v>75.086585998535156</v>
      </c>
      <c r="Y21" s="48">
        <v>82.495925903320313</v>
      </c>
      <c r="AF21" t="s">
        <v>805</v>
      </c>
      <c r="AG21" s="48">
        <v>-2.5455837249755859</v>
      </c>
      <c r="AH21" s="48">
        <v>1.9462741818188078E-7</v>
      </c>
      <c r="AI21" s="48"/>
    </row>
    <row r="22" spans="1:35" x14ac:dyDescent="0.25">
      <c r="A22" s="55"/>
      <c r="B22" s="55"/>
      <c r="C22" s="55"/>
      <c r="D22" s="55"/>
      <c r="E22" s="55"/>
      <c r="F22" s="55"/>
      <c r="G22" s="55"/>
      <c r="H22" s="55"/>
      <c r="I22" s="55"/>
      <c r="J22" s="55"/>
      <c r="K22" s="55"/>
      <c r="L22" s="55"/>
      <c r="M22" s="55"/>
      <c r="N22" s="55"/>
      <c r="O22" s="55"/>
      <c r="P22" s="55"/>
      <c r="Q22" s="55"/>
      <c r="R22" s="56"/>
      <c r="W22" t="s">
        <v>806</v>
      </c>
      <c r="X22" s="48">
        <v>71.03692626953125</v>
      </c>
      <c r="Y22" s="48">
        <v>78.446434020996094</v>
      </c>
      <c r="AF22" t="s">
        <v>806</v>
      </c>
      <c r="AG22" s="48">
        <v>-2.5457515716552734</v>
      </c>
      <c r="AH22" s="48">
        <v>1.9462741818188078E-7</v>
      </c>
      <c r="AI22" s="48"/>
    </row>
    <row r="23" spans="1:35" x14ac:dyDescent="0.25">
      <c r="A23" s="55"/>
      <c r="B23" s="55"/>
      <c r="C23" s="55"/>
      <c r="D23" s="55"/>
      <c r="E23" s="55"/>
      <c r="F23" s="55"/>
      <c r="G23" s="55"/>
      <c r="H23" s="55"/>
      <c r="I23" s="55"/>
      <c r="J23" s="55"/>
      <c r="K23" s="55"/>
      <c r="L23" s="55"/>
      <c r="M23" s="55"/>
      <c r="N23" s="55"/>
      <c r="O23" s="55"/>
      <c r="P23" s="55"/>
      <c r="Q23" s="55"/>
      <c r="R23" s="56"/>
      <c r="W23" t="s">
        <v>807</v>
      </c>
      <c r="X23" s="48">
        <v>69.340263366699219</v>
      </c>
      <c r="Y23" s="48">
        <v>77.417243957519531</v>
      </c>
      <c r="AF23" t="s">
        <v>807</v>
      </c>
      <c r="AG23" s="48">
        <v>-3.2132244110107422</v>
      </c>
      <c r="AH23" s="48">
        <v>1.9462741818188078E-7</v>
      </c>
      <c r="AI23" s="48"/>
    </row>
    <row r="24" spans="1:35" x14ac:dyDescent="0.25">
      <c r="A24" s="55"/>
      <c r="B24" s="55"/>
      <c r="C24" s="55"/>
      <c r="D24" s="55"/>
      <c r="E24" s="55"/>
      <c r="F24" s="55"/>
      <c r="G24" s="55"/>
      <c r="H24" s="55"/>
      <c r="I24" s="55"/>
      <c r="J24" s="55"/>
      <c r="K24" s="55"/>
      <c r="L24" s="55"/>
      <c r="M24" s="55"/>
      <c r="N24" s="55"/>
      <c r="O24" s="55"/>
      <c r="P24" s="55"/>
      <c r="Q24" s="55"/>
      <c r="R24" s="56"/>
      <c r="W24" t="s">
        <v>808</v>
      </c>
      <c r="X24" s="48">
        <v>71.217681884765625</v>
      </c>
      <c r="Y24" s="48">
        <v>79.741676330566406</v>
      </c>
      <c r="AF24" t="s">
        <v>808</v>
      </c>
      <c r="AG24" s="48">
        <v>-3.6602382659912109</v>
      </c>
      <c r="AH24" s="48">
        <v>1.9462741818188078E-7</v>
      </c>
      <c r="AI24" s="48"/>
    </row>
    <row r="25" spans="1:35" x14ac:dyDescent="0.25">
      <c r="A25" s="55"/>
      <c r="B25" s="55"/>
      <c r="C25" s="55"/>
      <c r="D25" s="55"/>
      <c r="E25" s="55"/>
      <c r="F25" s="55"/>
      <c r="G25" s="55"/>
      <c r="H25" s="55"/>
      <c r="I25" s="55"/>
      <c r="J25" s="55"/>
      <c r="K25" s="55"/>
      <c r="L25" s="55"/>
      <c r="M25" s="55"/>
      <c r="N25" s="55"/>
      <c r="O25" s="55"/>
      <c r="P25" s="55"/>
      <c r="Q25" s="55"/>
      <c r="R25" s="56"/>
      <c r="W25" t="s">
        <v>809</v>
      </c>
      <c r="X25" s="48">
        <v>69.267730712890625</v>
      </c>
      <c r="Y25" s="48">
        <v>75.921653747558594</v>
      </c>
      <c r="AF25" t="s">
        <v>809</v>
      </c>
      <c r="AG25" s="48">
        <v>-1.7901668548583984</v>
      </c>
      <c r="AH25" s="48">
        <v>1.9462741818188078E-7</v>
      </c>
      <c r="AI25" s="48"/>
    </row>
    <row r="26" spans="1:35" x14ac:dyDescent="0.25">
      <c r="A26" s="55"/>
      <c r="B26" s="55"/>
      <c r="C26" s="55"/>
      <c r="D26" s="55"/>
      <c r="E26" s="55"/>
      <c r="F26" s="55"/>
      <c r="G26" s="55"/>
      <c r="H26" s="55"/>
      <c r="I26" s="55"/>
      <c r="J26" s="55"/>
      <c r="K26" s="55"/>
      <c r="L26" s="55"/>
      <c r="M26" s="55"/>
      <c r="N26" s="55"/>
      <c r="O26" s="55"/>
      <c r="P26" s="55"/>
      <c r="Q26" s="55"/>
      <c r="R26" s="56"/>
      <c r="W26" t="s">
        <v>810</v>
      </c>
      <c r="X26" s="48">
        <v>69.310501098632813</v>
      </c>
      <c r="Y26" s="48">
        <v>76.3165283203125</v>
      </c>
      <c r="AF26" t="s">
        <v>810</v>
      </c>
      <c r="AG26" s="48">
        <v>-2.1422710418701172</v>
      </c>
      <c r="AH26" s="48">
        <v>1.9462741818188078E-7</v>
      </c>
      <c r="AI26" s="48"/>
    </row>
    <row r="27" spans="1:35" x14ac:dyDescent="0.25">
      <c r="A27" s="305" t="s">
        <v>870</v>
      </c>
      <c r="B27" s="305"/>
      <c r="C27" s="305"/>
      <c r="D27" s="305"/>
      <c r="E27" s="305"/>
      <c r="F27" s="305"/>
      <c r="G27" s="305"/>
      <c r="H27" s="305"/>
      <c r="I27" s="305"/>
      <c r="J27" s="305"/>
      <c r="K27" s="305"/>
      <c r="L27" s="305"/>
      <c r="M27" s="305"/>
      <c r="N27" s="305"/>
      <c r="O27" s="305"/>
      <c r="P27" s="305"/>
      <c r="Q27" s="305"/>
      <c r="R27" s="56"/>
      <c r="W27" t="s">
        <v>681</v>
      </c>
      <c r="X27" s="48">
        <v>70.850639343261719</v>
      </c>
      <c r="Y27" s="48">
        <v>79.54266357421875</v>
      </c>
      <c r="AF27" t="s">
        <v>681</v>
      </c>
      <c r="AG27" s="48">
        <v>-3.8282680511474609</v>
      </c>
      <c r="AH27" s="48">
        <v>1.9462741818188078E-7</v>
      </c>
      <c r="AI27" s="48"/>
    </row>
    <row r="28" spans="1:35" x14ac:dyDescent="0.25">
      <c r="A28" s="306"/>
      <c r="B28" s="306"/>
      <c r="C28" s="306"/>
      <c r="D28" s="306"/>
      <c r="E28" s="306"/>
      <c r="F28" s="306"/>
      <c r="G28" s="306"/>
      <c r="H28" s="306"/>
      <c r="I28" s="306"/>
      <c r="J28" s="306"/>
      <c r="K28" s="306"/>
      <c r="L28" s="306"/>
      <c r="M28" s="306"/>
      <c r="N28" s="306"/>
      <c r="O28" s="306"/>
      <c r="P28" s="306"/>
      <c r="Q28" s="306"/>
      <c r="R28" s="56"/>
      <c r="W28" t="s">
        <v>682</v>
      </c>
      <c r="X28" s="48">
        <v>68.170730590820313</v>
      </c>
      <c r="Y28" s="48">
        <v>77.569938659667969</v>
      </c>
      <c r="AF28" t="s">
        <v>682</v>
      </c>
      <c r="AG28" s="48">
        <v>-4.5354518890380859</v>
      </c>
      <c r="AH28" s="48">
        <v>1.9462741818188078E-7</v>
      </c>
      <c r="AI28" s="48"/>
    </row>
    <row r="29" spans="1:35" x14ac:dyDescent="0.25">
      <c r="A29" s="307"/>
      <c r="B29" s="307"/>
      <c r="C29" s="307"/>
      <c r="D29" s="307"/>
      <c r="E29" s="307"/>
      <c r="F29" s="307"/>
      <c r="G29" s="307"/>
      <c r="H29" s="307"/>
      <c r="I29" s="307"/>
      <c r="J29" s="307"/>
      <c r="K29" s="307"/>
      <c r="L29" s="307"/>
      <c r="M29" s="307"/>
      <c r="N29" s="307"/>
      <c r="O29" s="307"/>
      <c r="P29" s="307"/>
      <c r="Q29" s="307"/>
      <c r="R29" s="56"/>
      <c r="W29" t="s">
        <v>683</v>
      </c>
      <c r="X29" s="48">
        <v>62.302692413330078</v>
      </c>
      <c r="Y29" s="48">
        <v>69.754440307617188</v>
      </c>
      <c r="AF29" t="s">
        <v>683</v>
      </c>
      <c r="AG29" s="48">
        <v>-2.5879917144775391</v>
      </c>
      <c r="AH29" s="48">
        <v>1.9462741818188078E-7</v>
      </c>
      <c r="AI29" s="48"/>
    </row>
    <row r="30" spans="1:35" x14ac:dyDescent="0.25">
      <c r="W30" t="s">
        <v>684</v>
      </c>
      <c r="X30" s="48">
        <v>61.805301666259766</v>
      </c>
      <c r="Y30" s="48">
        <v>58.327564239501953</v>
      </c>
      <c r="AF30" t="s">
        <v>684</v>
      </c>
      <c r="AG30" s="48">
        <v>8.3414936065673828</v>
      </c>
      <c r="AH30" s="48">
        <v>1.9462741818188078E-7</v>
      </c>
      <c r="AI30" s="48"/>
    </row>
    <row r="31" spans="1:35" x14ac:dyDescent="0.25">
      <c r="W31" t="s">
        <v>685</v>
      </c>
      <c r="X31" s="48">
        <v>58.657123565673828</v>
      </c>
      <c r="Y31" s="48">
        <v>55.341720581054688</v>
      </c>
      <c r="AF31" t="s">
        <v>685</v>
      </c>
      <c r="AG31" s="48">
        <v>8.1791591644287109</v>
      </c>
      <c r="AH31" s="48">
        <v>1.9462741818188078E-7</v>
      </c>
      <c r="AI31" s="48"/>
    </row>
    <row r="32" spans="1:35" x14ac:dyDescent="0.25">
      <c r="W32" t="s">
        <v>686</v>
      </c>
      <c r="X32" s="48">
        <v>67.834388732910156</v>
      </c>
      <c r="Y32" s="48">
        <v>67.837661743164063</v>
      </c>
      <c r="AF32" t="s">
        <v>686</v>
      </c>
      <c r="AG32" s="48">
        <v>4.8604831695556641</v>
      </c>
      <c r="AH32" s="48">
        <v>1.9462741818188078E-7</v>
      </c>
      <c r="AI32" s="48"/>
    </row>
    <row r="33" spans="23:35" x14ac:dyDescent="0.25">
      <c r="W33" t="s">
        <v>687</v>
      </c>
      <c r="X33" s="48">
        <v>69.886024475097656</v>
      </c>
      <c r="Y33" s="48">
        <v>72.618148803710938</v>
      </c>
      <c r="AF33" t="s">
        <v>687</v>
      </c>
      <c r="AG33" s="48">
        <v>2.1316318511962891</v>
      </c>
      <c r="AH33" s="48">
        <v>1.9462741818188078E-7</v>
      </c>
      <c r="AI33" s="48"/>
    </row>
    <row r="34" spans="23:35" x14ac:dyDescent="0.25">
      <c r="W34" t="s">
        <v>688</v>
      </c>
      <c r="X34" s="48">
        <v>68.115440368652344</v>
      </c>
      <c r="Y34" s="48">
        <v>73.174644470214844</v>
      </c>
      <c r="AF34" t="s">
        <v>688</v>
      </c>
      <c r="AG34" s="48">
        <v>-0.19544792175292969</v>
      </c>
      <c r="AH34" s="48">
        <v>1.9462741818188078E-7</v>
      </c>
      <c r="AI34" s="48"/>
    </row>
    <row r="35" spans="23:35" x14ac:dyDescent="0.25">
      <c r="W35" t="s">
        <v>689</v>
      </c>
      <c r="X35" s="48">
        <v>71.771430969238281</v>
      </c>
      <c r="Y35" s="48">
        <v>78.030548095703125</v>
      </c>
      <c r="AF35" t="s">
        <v>689</v>
      </c>
      <c r="AG35" s="48">
        <v>-1.3953609466552734</v>
      </c>
      <c r="AH35" s="48">
        <v>1.9462741818188078E-7</v>
      </c>
      <c r="AI35" s="48"/>
    </row>
    <row r="36" spans="23:35" x14ac:dyDescent="0.25">
      <c r="W36" t="s">
        <v>690</v>
      </c>
      <c r="X36" s="48">
        <v>71.596023559570313</v>
      </c>
      <c r="Y36" s="48">
        <v>76.200675964355469</v>
      </c>
      <c r="AF36" t="s">
        <v>690</v>
      </c>
      <c r="AG36" s="48">
        <v>0.25910377502441406</v>
      </c>
      <c r="AH36" s="48">
        <v>1.9462741818188078E-7</v>
      </c>
      <c r="AI36" s="48"/>
    </row>
    <row r="37" spans="23:35" x14ac:dyDescent="0.25">
      <c r="W37" t="s">
        <v>691</v>
      </c>
      <c r="X37" s="48">
        <v>74.637344360351563</v>
      </c>
      <c r="Y37" s="48">
        <v>78.595199584960938</v>
      </c>
      <c r="AF37" t="s">
        <v>691</v>
      </c>
      <c r="AG37" s="48">
        <v>0.90590095520019531</v>
      </c>
      <c r="AH37" s="48">
        <v>1.9462741818188078E-7</v>
      </c>
      <c r="AI37" s="48"/>
    </row>
    <row r="38" spans="23:35" x14ac:dyDescent="0.25">
      <c r="W38" t="s">
        <v>692</v>
      </c>
      <c r="X38" s="48">
        <v>77.389602661132813</v>
      </c>
      <c r="Y38" s="48">
        <v>82.371482849121094</v>
      </c>
      <c r="AF38" t="s">
        <v>692</v>
      </c>
      <c r="AG38" s="48">
        <v>-0.11812400817871094</v>
      </c>
      <c r="AH38" s="48">
        <v>1.9462741818188078E-7</v>
      </c>
      <c r="AI38" s="48"/>
    </row>
    <row r="39" spans="23:35" x14ac:dyDescent="0.25">
      <c r="W39" t="s">
        <v>693</v>
      </c>
      <c r="X39" s="48">
        <v>78.198234558105469</v>
      </c>
      <c r="Y39" s="48">
        <v>80.566665649414063</v>
      </c>
      <c r="AF39" t="s">
        <v>693</v>
      </c>
      <c r="AG39" s="48">
        <v>2.4953250885009766</v>
      </c>
      <c r="AH39" s="48">
        <v>1.9462741818188078E-7</v>
      </c>
      <c r="AI39" s="48"/>
    </row>
    <row r="40" spans="23:35" x14ac:dyDescent="0.25">
      <c r="W40" t="s">
        <v>694</v>
      </c>
      <c r="X40" s="48">
        <v>80.444625854492188</v>
      </c>
      <c r="Y40" s="48">
        <v>82.591232299804688</v>
      </c>
      <c r="AF40" t="s">
        <v>694</v>
      </c>
      <c r="AG40" s="48">
        <v>2.7171497344970703</v>
      </c>
      <c r="AH40" s="48">
        <v>1.9462741818188078E-7</v>
      </c>
      <c r="AI40" s="48"/>
    </row>
    <row r="41" spans="23:35" x14ac:dyDescent="0.25">
      <c r="W41" t="s">
        <v>695</v>
      </c>
      <c r="X41" s="48">
        <v>87.260627746582031</v>
      </c>
      <c r="Y41" s="48">
        <v>87.777984619140625</v>
      </c>
      <c r="AF41" t="s">
        <v>695</v>
      </c>
      <c r="AG41" s="48">
        <v>4.3463993072509766</v>
      </c>
      <c r="AH41" s="48">
        <v>1.9462741818188078E-7</v>
      </c>
      <c r="AI41" s="48"/>
    </row>
    <row r="42" spans="23:35" x14ac:dyDescent="0.25">
      <c r="W42" t="s">
        <v>696</v>
      </c>
      <c r="X42" s="48">
        <v>85.02166748046875</v>
      </c>
      <c r="Y42" s="48">
        <v>88.013847351074219</v>
      </c>
      <c r="AF42" t="s">
        <v>696</v>
      </c>
      <c r="AG42" s="48">
        <v>1.8715763092041016</v>
      </c>
      <c r="AH42" s="48">
        <v>1.9462741818188078E-7</v>
      </c>
      <c r="AI42" s="48"/>
    </row>
    <row r="43" spans="23:35" x14ac:dyDescent="0.25">
      <c r="W43" t="s">
        <v>697</v>
      </c>
      <c r="X43" s="48">
        <v>82.314292907714844</v>
      </c>
      <c r="Y43" s="48">
        <v>86.071502685546875</v>
      </c>
      <c r="AF43" t="s">
        <v>697</v>
      </c>
      <c r="AG43" s="48">
        <v>1.1065464019775391</v>
      </c>
      <c r="AH43" s="48">
        <v>1.9462741818188078E-7</v>
      </c>
      <c r="AI43" s="48"/>
    </row>
    <row r="44" spans="23:35" x14ac:dyDescent="0.25">
      <c r="W44" t="s">
        <v>698</v>
      </c>
      <c r="X44" s="48">
        <v>89.740097045898438</v>
      </c>
      <c r="Y44" s="48">
        <v>94.557525634765625</v>
      </c>
      <c r="AF44" t="s">
        <v>698</v>
      </c>
      <c r="AG44" s="48">
        <v>4.6327590942382813E-2</v>
      </c>
      <c r="AH44" s="48">
        <v>1.9462741818188078E-7</v>
      </c>
      <c r="AI44" s="48"/>
    </row>
    <row r="45" spans="23:35" x14ac:dyDescent="0.25">
      <c r="W45" t="s">
        <v>699</v>
      </c>
      <c r="X45" s="48">
        <v>86.212326049804688</v>
      </c>
      <c r="Y45" s="48">
        <v>90.434844970703125</v>
      </c>
      <c r="AF45" t="s">
        <v>699</v>
      </c>
      <c r="AG45" s="48">
        <v>0.64123725891113281</v>
      </c>
      <c r="AH45" s="48">
        <v>1.9462741818188078E-7</v>
      </c>
      <c r="AI45" s="48"/>
    </row>
    <row r="46" spans="23:35" x14ac:dyDescent="0.25">
      <c r="W46" t="s">
        <v>700</v>
      </c>
      <c r="X46" s="48">
        <v>88.272209167480469</v>
      </c>
      <c r="Y46" s="48">
        <v>90.367561340332031</v>
      </c>
      <c r="AF46" t="s">
        <v>700</v>
      </c>
      <c r="AG46" s="48">
        <v>2.7684040069580078</v>
      </c>
      <c r="AH46" s="48">
        <v>1.9462741818188078E-7</v>
      </c>
      <c r="AI46" s="48"/>
    </row>
    <row r="47" spans="23:35" x14ac:dyDescent="0.25">
      <c r="W47" t="s">
        <v>701</v>
      </c>
      <c r="X47" s="48">
        <v>90.694313049316406</v>
      </c>
      <c r="Y47" s="48">
        <v>92.651069641113281</v>
      </c>
      <c r="AF47" t="s">
        <v>701</v>
      </c>
      <c r="AG47" s="48">
        <v>2.9069995880126953</v>
      </c>
      <c r="AH47" s="48">
        <v>1.9462741818188078E-7</v>
      </c>
      <c r="AI47" s="48"/>
    </row>
    <row r="48" spans="23:35" x14ac:dyDescent="0.25">
      <c r="W48" t="s">
        <v>702</v>
      </c>
      <c r="X48" s="48">
        <v>87.629867553710938</v>
      </c>
      <c r="Y48" s="48">
        <v>90.937362670898438</v>
      </c>
      <c r="AF48" t="s">
        <v>702</v>
      </c>
      <c r="AG48" s="48">
        <v>1.5562610626220703</v>
      </c>
      <c r="AH48" s="48">
        <v>1.9462741818188078E-7</v>
      </c>
      <c r="AI48" s="48"/>
    </row>
    <row r="49" spans="23:35" x14ac:dyDescent="0.25">
      <c r="W49" t="s">
        <v>703</v>
      </c>
      <c r="X49" s="48">
        <v>95.625106811523438</v>
      </c>
      <c r="Y49" s="48">
        <v>96.922836303710938</v>
      </c>
      <c r="AF49" t="s">
        <v>703</v>
      </c>
      <c r="AG49" s="48">
        <v>3.5660266876220703</v>
      </c>
      <c r="AH49" s="48">
        <v>1.9462741818188078E-7</v>
      </c>
      <c r="AI49" s="48"/>
    </row>
    <row r="50" spans="23:35" x14ac:dyDescent="0.25">
      <c r="W50" t="s">
        <v>704</v>
      </c>
      <c r="X50" s="48">
        <v>97.164299011230469</v>
      </c>
      <c r="Y50" s="48">
        <v>99.619590759277344</v>
      </c>
      <c r="AF50" t="s">
        <v>704</v>
      </c>
      <c r="AG50" s="48">
        <v>2.4084644317626953</v>
      </c>
      <c r="AH50" s="48">
        <v>1.9462741818188078E-7</v>
      </c>
      <c r="AI50" s="48"/>
    </row>
    <row r="51" spans="23:35" x14ac:dyDescent="0.25">
      <c r="W51" t="s">
        <v>705</v>
      </c>
      <c r="X51" s="48">
        <v>100</v>
      </c>
      <c r="Y51" s="48">
        <v>100</v>
      </c>
      <c r="AF51" t="s">
        <v>705</v>
      </c>
      <c r="AG51" s="48">
        <v>4.8637561798095703</v>
      </c>
      <c r="AH51" s="48"/>
      <c r="AI51" s="48">
        <v>-5.4327678680419922</v>
      </c>
    </row>
    <row r="52" spans="23:35" x14ac:dyDescent="0.25">
      <c r="W52" t="s">
        <v>706</v>
      </c>
      <c r="X52" s="48">
        <v>97.212348937988281</v>
      </c>
      <c r="Y52" s="48">
        <v>101.21547698974609</v>
      </c>
      <c r="AF52" t="s">
        <v>706</v>
      </c>
      <c r="AG52" s="48">
        <v>0.86062812805175781</v>
      </c>
      <c r="AH52" s="48"/>
      <c r="AI52" s="48">
        <v>-5.4327678680419922</v>
      </c>
    </row>
    <row r="53" spans="23:35" x14ac:dyDescent="0.25">
      <c r="W53" t="s">
        <v>708</v>
      </c>
      <c r="X53" s="48">
        <v>102.79078674316406</v>
      </c>
      <c r="Y53" s="48">
        <v>108.83452606201172</v>
      </c>
      <c r="AF53" t="s">
        <v>708</v>
      </c>
      <c r="AG53" s="48">
        <v>-1.1799831390380859</v>
      </c>
      <c r="AH53" s="48"/>
      <c r="AI53" s="48">
        <v>-5.4327678680419922</v>
      </c>
    </row>
    <row r="54" spans="23:35" x14ac:dyDescent="0.25">
      <c r="W54" t="s">
        <v>709</v>
      </c>
      <c r="X54" s="48">
        <v>97.545051574707031</v>
      </c>
      <c r="Y54" s="48">
        <v>105.62160491943359</v>
      </c>
      <c r="AF54" t="s">
        <v>709</v>
      </c>
      <c r="AG54" s="48">
        <v>-3.2127971649169922</v>
      </c>
      <c r="AH54" s="48"/>
      <c r="AI54" s="48">
        <v>-5.4327678680419922</v>
      </c>
    </row>
    <row r="55" spans="23:35" x14ac:dyDescent="0.25">
      <c r="W55" t="s">
        <v>710</v>
      </c>
      <c r="X55" s="48">
        <v>100.51995849609375</v>
      </c>
      <c r="Y55" s="48">
        <v>108.95968627929688</v>
      </c>
      <c r="AF55" t="s">
        <v>710</v>
      </c>
      <c r="AG55" s="48">
        <v>-3.5759716033935547</v>
      </c>
      <c r="AH55" s="48"/>
      <c r="AI55" s="48">
        <v>-5.4327678680419922</v>
      </c>
    </row>
    <row r="56" spans="23:35" x14ac:dyDescent="0.25">
      <c r="W56" t="s">
        <v>712</v>
      </c>
      <c r="X56" s="48">
        <v>106.90370941162109</v>
      </c>
      <c r="Y56" s="48">
        <v>112.60450744628906</v>
      </c>
      <c r="AF56" t="s">
        <v>712</v>
      </c>
      <c r="AG56" s="48">
        <v>-0.83704185485839844</v>
      </c>
      <c r="AH56" s="48"/>
      <c r="AI56" s="48">
        <v>-5.4327678680419922</v>
      </c>
    </row>
    <row r="57" spans="23:35" x14ac:dyDescent="0.25">
      <c r="W57" t="s">
        <v>713</v>
      </c>
      <c r="X57" s="48">
        <v>101.04624938964844</v>
      </c>
      <c r="Y57" s="48">
        <v>106.30892181396484</v>
      </c>
      <c r="AF57" t="s">
        <v>713</v>
      </c>
      <c r="AG57" s="48">
        <v>-0.39891624450683594</v>
      </c>
      <c r="AH57" s="48"/>
      <c r="AI57" s="48">
        <v>-5.4327678680419922</v>
      </c>
    </row>
    <row r="58" spans="23:35" x14ac:dyDescent="0.25">
      <c r="W58" t="s">
        <v>714</v>
      </c>
      <c r="X58" s="48">
        <v>105.41368865966797</v>
      </c>
      <c r="Y58" s="48">
        <v>111.18289947509766</v>
      </c>
      <c r="AF58" t="s">
        <v>714</v>
      </c>
      <c r="AG58" s="48">
        <v>-0.90545463562011719</v>
      </c>
      <c r="AH58" s="48"/>
      <c r="AI58" s="48">
        <v>-5.4327678680419922</v>
      </c>
    </row>
    <row r="59" spans="23:35" x14ac:dyDescent="0.25">
      <c r="W59" t="s">
        <v>715</v>
      </c>
      <c r="X59" s="48">
        <v>101.64700317382813</v>
      </c>
      <c r="Y59" s="48">
        <v>107.62052154541016</v>
      </c>
      <c r="AF59" t="s">
        <v>715</v>
      </c>
      <c r="AG59" s="48">
        <v>-1.1097621917724609</v>
      </c>
      <c r="AH59" s="48"/>
      <c r="AI59" s="48">
        <v>-5.4327678680419922</v>
      </c>
    </row>
    <row r="60" spans="23:35" x14ac:dyDescent="0.25">
      <c r="W60" t="s">
        <v>716</v>
      </c>
      <c r="X60" s="48">
        <v>95.9013671875</v>
      </c>
      <c r="Y60" s="48">
        <v>101.51216125488281</v>
      </c>
      <c r="AF60" t="s">
        <v>716</v>
      </c>
      <c r="AG60" s="48">
        <v>-0.74703788757324219</v>
      </c>
      <c r="AH60" s="48"/>
      <c r="AI60" s="48">
        <v>-5.4327678680419922</v>
      </c>
    </row>
    <row r="61" spans="23:35" x14ac:dyDescent="0.25">
      <c r="W61" t="s">
        <v>717</v>
      </c>
      <c r="X61" s="48">
        <v>94.179618835449219</v>
      </c>
      <c r="Y61" s="48">
        <v>105.18336486816406</v>
      </c>
      <c r="AF61" t="s">
        <v>717</v>
      </c>
      <c r="AG61" s="48">
        <v>-6.1399898529052734</v>
      </c>
      <c r="AH61" s="48"/>
      <c r="AI61" s="48">
        <v>-5.4327678680419922</v>
      </c>
    </row>
    <row r="62" spans="23:35" x14ac:dyDescent="0.25">
      <c r="W62" t="s">
        <v>718</v>
      </c>
      <c r="X62" s="48">
        <v>92.318992614746094</v>
      </c>
      <c r="Y62" s="48">
        <v>105.21163940429688</v>
      </c>
      <c r="AF62" t="s">
        <v>718</v>
      </c>
      <c r="AG62" s="48">
        <v>-8.0288906097412109</v>
      </c>
      <c r="AH62" s="48"/>
      <c r="AI62" s="48">
        <v>-5.4327678680419922</v>
      </c>
    </row>
    <row r="63" spans="23:35" x14ac:dyDescent="0.25">
      <c r="W63" t="s">
        <v>719</v>
      </c>
      <c r="X63" s="48">
        <v>92.558929443359375</v>
      </c>
      <c r="Y63" s="48">
        <v>106.30106353759766</v>
      </c>
      <c r="AF63" t="s">
        <v>719</v>
      </c>
      <c r="AG63" s="48">
        <v>-8.8783779144287109</v>
      </c>
      <c r="AH63" s="48"/>
      <c r="AI63" s="48">
        <v>-5.4327678680419922</v>
      </c>
    </row>
    <row r="64" spans="23:35" x14ac:dyDescent="0.25">
      <c r="W64" t="s">
        <v>720</v>
      </c>
      <c r="X64" s="48">
        <v>93.613983154296875</v>
      </c>
      <c r="Y64" s="48">
        <v>103.60877990722656</v>
      </c>
      <c r="AF64" t="s">
        <v>720</v>
      </c>
      <c r="AG64" s="48">
        <v>-5.1310405731201172</v>
      </c>
      <c r="AH64" s="48"/>
      <c r="AI64" s="48">
        <v>-5.4327678680419922</v>
      </c>
    </row>
    <row r="65" spans="23:35" x14ac:dyDescent="0.25">
      <c r="W65" t="s">
        <v>721</v>
      </c>
      <c r="X65" s="48">
        <v>93.223014831542969</v>
      </c>
      <c r="Y65" s="48">
        <v>106.36483764648438</v>
      </c>
      <c r="AF65" t="s">
        <v>721</v>
      </c>
      <c r="AG65" s="48">
        <v>-8.2780666351318359</v>
      </c>
      <c r="AH65" s="48"/>
      <c r="AI65" s="48">
        <v>-5.4327678680419922</v>
      </c>
    </row>
    <row r="66" spans="23:35" x14ac:dyDescent="0.25">
      <c r="W66" t="s">
        <v>722</v>
      </c>
      <c r="X66" s="48">
        <v>88.088272094726563</v>
      </c>
      <c r="Y66" s="48">
        <v>99.106132507324219</v>
      </c>
      <c r="AF66" t="s">
        <v>722</v>
      </c>
      <c r="AG66" s="48">
        <v>-6.1541042327880859</v>
      </c>
      <c r="AH66" s="48"/>
      <c r="AI66" s="48">
        <v>-5.4327678680419922</v>
      </c>
    </row>
    <row r="67" spans="23:35" x14ac:dyDescent="0.25">
      <c r="W67" t="s">
        <v>723</v>
      </c>
      <c r="X67" s="48">
        <v>92.367752075195313</v>
      </c>
      <c r="Y67" s="48">
        <v>105.71578979492188</v>
      </c>
      <c r="AF67" t="s">
        <v>723</v>
      </c>
      <c r="AG67" s="48">
        <v>-8.4842815399169922</v>
      </c>
      <c r="AH67" s="48"/>
      <c r="AI67" s="48">
        <v>-5.4327678680419922</v>
      </c>
    </row>
    <row r="68" spans="23:35" x14ac:dyDescent="0.25">
      <c r="W68" t="s">
        <v>724</v>
      </c>
      <c r="X68" s="48">
        <v>92.431510925292969</v>
      </c>
      <c r="Y68" s="48">
        <v>105.99468231201172</v>
      </c>
      <c r="AF68" t="s">
        <v>724</v>
      </c>
      <c r="AG68" s="48">
        <v>-8.6994152069091797</v>
      </c>
      <c r="AH68" s="48"/>
      <c r="AI68" s="48">
        <v>-5.4327678680419922</v>
      </c>
    </row>
    <row r="69" spans="23:35" x14ac:dyDescent="0.25">
      <c r="W69" t="s">
        <v>725</v>
      </c>
      <c r="X69" s="48">
        <v>88.930549621582031</v>
      </c>
      <c r="Y69" s="48">
        <v>102.30911254882813</v>
      </c>
      <c r="AF69" t="s">
        <v>725</v>
      </c>
      <c r="AG69" s="48">
        <v>-8.5148067474365234</v>
      </c>
      <c r="AH69" s="48"/>
      <c r="AI69" s="48">
        <v>-5.4327678680419922</v>
      </c>
    </row>
    <row r="70" spans="23:35" x14ac:dyDescent="0.25">
      <c r="W70" t="s">
        <v>726</v>
      </c>
      <c r="X70" s="48">
        <v>90.719383239746094</v>
      </c>
      <c r="Y70" s="48">
        <v>104.86749267578125</v>
      </c>
      <c r="AF70" t="s">
        <v>726</v>
      </c>
      <c r="AG70" s="48">
        <v>-9.2843532562255859</v>
      </c>
      <c r="AH70" s="48"/>
      <c r="AI70" s="48">
        <v>-5.4327678680419922</v>
      </c>
    </row>
    <row r="71" spans="23:35" x14ac:dyDescent="0.25">
      <c r="W71" t="s">
        <v>727</v>
      </c>
      <c r="X71" s="48">
        <v>89.573806762695313</v>
      </c>
      <c r="Y71" s="48">
        <v>100.59999084472656</v>
      </c>
      <c r="AF71" t="s">
        <v>727</v>
      </c>
      <c r="AG71" s="48">
        <v>-6.1624279022216797</v>
      </c>
      <c r="AH71" s="48"/>
      <c r="AI71" s="48">
        <v>-5.4327678680419922</v>
      </c>
    </row>
    <row r="72" spans="23:35" x14ac:dyDescent="0.25">
      <c r="W72" t="s">
        <v>728</v>
      </c>
      <c r="X72" s="48">
        <v>92.344818115234375</v>
      </c>
      <c r="Y72" s="48">
        <v>103.38134765625</v>
      </c>
      <c r="AF72" t="s">
        <v>728</v>
      </c>
      <c r="AG72" s="48">
        <v>-6.1727733612060547</v>
      </c>
      <c r="AH72" s="48"/>
      <c r="AI72" s="48">
        <v>-5.4327678680419922</v>
      </c>
    </row>
    <row r="73" spans="23:35" x14ac:dyDescent="0.25">
      <c r="W73" t="s">
        <v>729</v>
      </c>
      <c r="X73" s="48">
        <v>90.818138122558594</v>
      </c>
      <c r="Y73" s="48">
        <v>102.92739105224609</v>
      </c>
      <c r="AF73" t="s">
        <v>729</v>
      </c>
      <c r="AG73" s="48">
        <v>-7.2454967498779297</v>
      </c>
      <c r="AH73" s="48"/>
      <c r="AI73" s="48">
        <v>-5.4327678680419922</v>
      </c>
    </row>
    <row r="74" spans="23:35" x14ac:dyDescent="0.25">
      <c r="W74" t="s">
        <v>730</v>
      </c>
      <c r="X74" s="48">
        <v>87.51446533203125</v>
      </c>
      <c r="Y74" s="48">
        <v>98.762443542480469</v>
      </c>
      <c r="AF74" t="s">
        <v>730</v>
      </c>
      <c r="AG74" s="48">
        <v>-6.3842220306396484</v>
      </c>
      <c r="AH74" s="48"/>
      <c r="AI74" s="48">
        <v>-5.4327678680419922</v>
      </c>
    </row>
    <row r="75" spans="23:35" x14ac:dyDescent="0.25">
      <c r="W75" t="s">
        <v>731</v>
      </c>
      <c r="X75" s="48">
        <v>91.199211120605469</v>
      </c>
      <c r="Y75" s="48">
        <v>103.87711334228516</v>
      </c>
      <c r="AF75" t="s">
        <v>731</v>
      </c>
      <c r="AG75" s="48">
        <v>-7.8141460418701172</v>
      </c>
      <c r="AH75" s="48"/>
      <c r="AI75" s="48">
        <v>-5.4327678680419922</v>
      </c>
    </row>
    <row r="76" spans="23:35" x14ac:dyDescent="0.25">
      <c r="W76" t="s">
        <v>732</v>
      </c>
      <c r="X76" s="48">
        <v>91.807968139648438</v>
      </c>
      <c r="Y76" s="48">
        <v>104.25177764892578</v>
      </c>
      <c r="AF76" t="s">
        <v>732</v>
      </c>
      <c r="AG76" s="48">
        <v>-7.5800533294677734</v>
      </c>
      <c r="AH76" s="48"/>
      <c r="AI76" s="48">
        <v>-5.4327678680419922</v>
      </c>
    </row>
    <row r="77" spans="23:35" x14ac:dyDescent="0.25">
      <c r="W77" t="s">
        <v>733</v>
      </c>
      <c r="X77" s="48">
        <v>89.669677734375</v>
      </c>
      <c r="Y77" s="48">
        <v>97.735679626464844</v>
      </c>
      <c r="AF77" t="s">
        <v>733</v>
      </c>
      <c r="AG77" s="48">
        <v>-3.2022457122802734</v>
      </c>
      <c r="AH77" s="48"/>
      <c r="AI77" s="48">
        <v>-5.4327678680419922</v>
      </c>
    </row>
    <row r="78" spans="23:35" x14ac:dyDescent="0.25">
      <c r="W78" t="s">
        <v>734</v>
      </c>
      <c r="X78" s="48">
        <v>93.224357604980469</v>
      </c>
      <c r="Y78" s="48">
        <v>105.93380737304688</v>
      </c>
      <c r="AF78" t="s">
        <v>734</v>
      </c>
      <c r="AG78" s="48">
        <v>-7.8456935882568359</v>
      </c>
      <c r="AH78" s="48"/>
      <c r="AI78" s="48">
        <v>-5.4327678680419922</v>
      </c>
    </row>
    <row r="79" spans="23:35" x14ac:dyDescent="0.25">
      <c r="W79" t="s">
        <v>735</v>
      </c>
      <c r="X79" s="48">
        <v>92.901832580566406</v>
      </c>
      <c r="Y79" s="48">
        <v>103.67974853515625</v>
      </c>
      <c r="AF79" t="s">
        <v>735</v>
      </c>
      <c r="AG79" s="48">
        <v>-5.9141597747802734</v>
      </c>
      <c r="AH79" s="48"/>
      <c r="AI79" s="48">
        <v>-5.4327678680419922</v>
      </c>
    </row>
    <row r="80" spans="23:35" x14ac:dyDescent="0.25">
      <c r="W80" t="s">
        <v>736</v>
      </c>
      <c r="X80" s="48">
        <v>91.188499450683594</v>
      </c>
      <c r="Y80" s="48">
        <v>102.822509765625</v>
      </c>
      <c r="AF80" t="s">
        <v>736</v>
      </c>
      <c r="AG80" s="48">
        <v>-6.7702541351318359</v>
      </c>
      <c r="AH80" s="48"/>
      <c r="AI80" s="48">
        <v>-5.4327678680419922</v>
      </c>
    </row>
    <row r="81" spans="23:35" x14ac:dyDescent="0.25">
      <c r="W81" t="s">
        <v>737</v>
      </c>
      <c r="X81" s="48">
        <v>97.2900390625</v>
      </c>
      <c r="Y81" s="48">
        <v>108.68161010742188</v>
      </c>
      <c r="AF81" t="s">
        <v>737</v>
      </c>
      <c r="AG81" s="48">
        <v>-6.5278148651123047</v>
      </c>
      <c r="AH81" s="48"/>
      <c r="AI81" s="48">
        <v>-5.4327678680419922</v>
      </c>
    </row>
    <row r="82" spans="23:35" x14ac:dyDescent="0.25">
      <c r="W82" t="s">
        <v>738</v>
      </c>
      <c r="X82" s="48">
        <v>96.099853515625</v>
      </c>
      <c r="Y82" s="48">
        <v>105.61550903320313</v>
      </c>
      <c r="AF82" t="s">
        <v>738</v>
      </c>
      <c r="AG82" s="48">
        <v>-4.6518993377685547</v>
      </c>
      <c r="AH82" s="48"/>
      <c r="AI82" s="48">
        <v>-5.4327678680419922</v>
      </c>
    </row>
    <row r="83" spans="23:35" x14ac:dyDescent="0.25">
      <c r="W83" t="s">
        <v>739</v>
      </c>
      <c r="X83" s="48">
        <v>95.972991943359375</v>
      </c>
      <c r="Y83" s="48">
        <v>105.72461700439453</v>
      </c>
      <c r="AF83" t="s">
        <v>739</v>
      </c>
      <c r="AG83" s="48">
        <v>-4.8878688812255859</v>
      </c>
      <c r="AH83" s="48"/>
      <c r="AI83" s="48">
        <v>-5.4327678680419922</v>
      </c>
    </row>
    <row r="84" spans="23:35" x14ac:dyDescent="0.25">
      <c r="W84" t="s">
        <v>740</v>
      </c>
      <c r="X84" s="48">
        <v>99.634117126464844</v>
      </c>
      <c r="Y84" s="48">
        <v>108.82786560058594</v>
      </c>
      <c r="AF84" t="s">
        <v>740</v>
      </c>
      <c r="AG84" s="48">
        <v>-4.3299922943115234</v>
      </c>
      <c r="AH84" s="48"/>
      <c r="AI84" s="48">
        <v>-5.4327678680419922</v>
      </c>
    </row>
    <row r="85" spans="23:35" x14ac:dyDescent="0.25">
      <c r="W85" t="s">
        <v>741</v>
      </c>
      <c r="X85" s="48">
        <v>93.773223876953125</v>
      </c>
      <c r="Y85" s="48">
        <v>103.73282623291016</v>
      </c>
      <c r="AF85" t="s">
        <v>741</v>
      </c>
      <c r="AG85" s="48">
        <v>-5.0958461761474609</v>
      </c>
      <c r="AH85" s="48"/>
      <c r="AI85" s="48">
        <v>-5.4327678680419922</v>
      </c>
    </row>
    <row r="86" spans="23:35" x14ac:dyDescent="0.25">
      <c r="W86" t="s">
        <v>742</v>
      </c>
      <c r="X86" s="48">
        <v>94.26483154296875</v>
      </c>
      <c r="Y86" s="48">
        <v>102.77426910400391</v>
      </c>
      <c r="AF86" t="s">
        <v>742</v>
      </c>
      <c r="AG86" s="48">
        <v>-3.6456813812255859</v>
      </c>
      <c r="AH86" s="48"/>
      <c r="AI86" s="48">
        <v>-5.4327678680419922</v>
      </c>
    </row>
    <row r="87" spans="23:35" x14ac:dyDescent="0.25">
      <c r="W87" t="s">
        <v>743</v>
      </c>
      <c r="X87" s="48">
        <v>95.044570922851563</v>
      </c>
      <c r="Y87" s="48">
        <v>107.93527984619141</v>
      </c>
      <c r="AF87" t="s">
        <v>743</v>
      </c>
      <c r="AG87" s="48">
        <v>-8.0269527435302734</v>
      </c>
      <c r="AH87" s="48"/>
      <c r="AI87" s="48">
        <v>-5.4327678680419922</v>
      </c>
    </row>
    <row r="88" spans="23:35" x14ac:dyDescent="0.25">
      <c r="W88" t="s">
        <v>744</v>
      </c>
      <c r="X88" s="48">
        <v>96.126213073730469</v>
      </c>
      <c r="Y88" s="48">
        <v>107.58766174316406</v>
      </c>
      <c r="AF88" t="s">
        <v>744</v>
      </c>
      <c r="AG88" s="48">
        <v>-6.5976924896240234</v>
      </c>
      <c r="AH88" s="48"/>
      <c r="AI88" s="48">
        <v>-5.4327678680419922</v>
      </c>
    </row>
    <row r="89" spans="23:35" x14ac:dyDescent="0.25">
      <c r="W89" t="s">
        <v>745</v>
      </c>
      <c r="X89" s="48">
        <v>95.562858581542969</v>
      </c>
      <c r="Y89" s="48">
        <v>110.91078186035156</v>
      </c>
      <c r="AF89" t="s">
        <v>745</v>
      </c>
      <c r="AG89" s="48">
        <v>-10.484167098999023</v>
      </c>
      <c r="AH89" s="48"/>
      <c r="AI89" s="48">
        <v>-5.4327678680419922</v>
      </c>
    </row>
    <row r="90" spans="23:35" x14ac:dyDescent="0.25">
      <c r="W90" t="s">
        <v>746</v>
      </c>
      <c r="X90" s="48">
        <v>99.924057006835938</v>
      </c>
      <c r="Y90" s="48">
        <v>111.51663970947266</v>
      </c>
      <c r="AF90" t="s">
        <v>746</v>
      </c>
      <c r="AG90" s="48">
        <v>-6.7288265228271484</v>
      </c>
      <c r="AH90" s="48"/>
      <c r="AI90" s="48">
        <v>-5.4327678680419922</v>
      </c>
    </row>
    <row r="91" spans="23:35" x14ac:dyDescent="0.25">
      <c r="W91" t="s">
        <v>747</v>
      </c>
      <c r="X91" s="48">
        <v>95.108139038085938</v>
      </c>
      <c r="Y91" s="48">
        <v>109.9249267578125</v>
      </c>
      <c r="AF91" t="s">
        <v>747</v>
      </c>
      <c r="AG91" s="48">
        <v>-9.9530315399169922</v>
      </c>
      <c r="AH91" s="48"/>
      <c r="AI91" s="48">
        <v>-5.4327678680419922</v>
      </c>
    </row>
    <row r="92" spans="23:35" x14ac:dyDescent="0.25">
      <c r="W92" t="s">
        <v>748</v>
      </c>
      <c r="X92" s="48">
        <v>98.502861022949219</v>
      </c>
      <c r="Y92" s="48">
        <v>112.07381439208984</v>
      </c>
      <c r="AF92" t="s">
        <v>748</v>
      </c>
      <c r="AG92" s="48">
        <v>-8.7071971893310547</v>
      </c>
      <c r="AH92" s="48"/>
      <c r="AI92" s="48">
        <v>-5.4327678680419922</v>
      </c>
    </row>
    <row r="93" spans="23:35" x14ac:dyDescent="0.25">
      <c r="W93" t="s">
        <v>749</v>
      </c>
      <c r="X93" s="48">
        <v>104.03061676025391</v>
      </c>
      <c r="Y93" s="48">
        <v>117.27493286132813</v>
      </c>
      <c r="AF93" t="s">
        <v>749</v>
      </c>
      <c r="AG93" s="48">
        <v>-8.3805599212646484</v>
      </c>
      <c r="AH93" s="48"/>
      <c r="AI93" s="48">
        <v>-5.4327678680419922</v>
      </c>
    </row>
    <row r="94" spans="23:35" x14ac:dyDescent="0.25">
      <c r="W94" t="s">
        <v>750</v>
      </c>
      <c r="X94" s="48">
        <v>97.449821472167969</v>
      </c>
      <c r="Y94" s="48">
        <v>107.84004211425781</v>
      </c>
      <c r="AF94" t="s">
        <v>750</v>
      </c>
      <c r="AG94" s="48">
        <v>-5.5264644622802734</v>
      </c>
      <c r="AH94" s="48"/>
      <c r="AI94" s="48">
        <v>-5.4327678680419922</v>
      </c>
    </row>
    <row r="95" spans="23:35" x14ac:dyDescent="0.25">
      <c r="W95" t="s">
        <v>751</v>
      </c>
      <c r="X95" s="48">
        <v>103.99908447265625</v>
      </c>
      <c r="Y95" s="48">
        <v>116.51869201660156</v>
      </c>
      <c r="AF95" t="s">
        <v>751</v>
      </c>
      <c r="AG95" s="48">
        <v>-7.6558513641357422</v>
      </c>
      <c r="AH95" s="48"/>
      <c r="AI95" s="48">
        <v>-5.4327678680419922</v>
      </c>
    </row>
    <row r="96" spans="23:35" x14ac:dyDescent="0.25">
      <c r="W96" t="s">
        <v>752</v>
      </c>
      <c r="X96" s="48">
        <v>102.86768341064453</v>
      </c>
      <c r="Y96" s="48">
        <v>117.3905029296875</v>
      </c>
      <c r="AF96" t="s">
        <v>752</v>
      </c>
      <c r="AG96" s="48">
        <v>-9.6590633392333984</v>
      </c>
      <c r="AH96" s="48"/>
      <c r="AI96" s="48">
        <v>-5.4327678680419922</v>
      </c>
    </row>
    <row r="97" spans="23:35" x14ac:dyDescent="0.25">
      <c r="W97" t="s">
        <v>753</v>
      </c>
      <c r="X97" s="48">
        <v>99.05865478515625</v>
      </c>
      <c r="Y97" s="48">
        <v>111.22332000732422</v>
      </c>
      <c r="AF97" t="s">
        <v>753</v>
      </c>
      <c r="AG97" s="48">
        <v>-7.3009090423583984</v>
      </c>
      <c r="AH97" s="48"/>
      <c r="AI97" s="48">
        <v>-5.4327678680419922</v>
      </c>
    </row>
    <row r="98" spans="23:35" x14ac:dyDescent="0.25">
      <c r="W98" t="s">
        <v>754</v>
      </c>
      <c r="X98" s="48">
        <v>106.54763793945313</v>
      </c>
      <c r="Y98" s="48">
        <v>116.11827850341797</v>
      </c>
      <c r="AF98" t="s">
        <v>754</v>
      </c>
      <c r="AG98">
        <v>-4.7068843841552734</v>
      </c>
      <c r="AI98">
        <v>-5.4327678680419922</v>
      </c>
    </row>
    <row r="99" spans="23:35" x14ac:dyDescent="0.25">
      <c r="W99" t="s">
        <v>755</v>
      </c>
      <c r="X99" s="48">
        <v>107.03839111328125</v>
      </c>
      <c r="Y99" s="48">
        <v>114.01234436035156</v>
      </c>
      <c r="AF99" t="s">
        <v>755</v>
      </c>
      <c r="AG99">
        <v>-2.1101970672607422</v>
      </c>
      <c r="AI99">
        <v>-5.4327678680419922</v>
      </c>
    </row>
    <row r="100" spans="23:35" x14ac:dyDescent="0.25">
      <c r="W100" t="s">
        <v>756</v>
      </c>
      <c r="X100" s="48">
        <v>107.36690521240234</v>
      </c>
      <c r="Y100" s="48">
        <v>117.44548034667969</v>
      </c>
      <c r="AF100" t="s">
        <v>756</v>
      </c>
      <c r="AG100">
        <v>-5.2148189544677734</v>
      </c>
      <c r="AI100">
        <v>-5.4327678680419922</v>
      </c>
    </row>
    <row r="101" spans="23:35" x14ac:dyDescent="0.25">
      <c r="W101" t="s">
        <v>757</v>
      </c>
      <c r="X101" s="48">
        <v>114.68334197998047</v>
      </c>
      <c r="Y101" s="48">
        <v>122.30741882324219</v>
      </c>
      <c r="AF101" t="s">
        <v>757</v>
      </c>
      <c r="AG101">
        <v>-2.7603206634521484</v>
      </c>
      <c r="AI101">
        <v>-5.4327678680419922</v>
      </c>
    </row>
    <row r="102" spans="23:35" x14ac:dyDescent="0.25">
      <c r="W102" t="s">
        <v>758</v>
      </c>
      <c r="X102" s="48">
        <v>117.25950622558594</v>
      </c>
      <c r="Y102" s="48">
        <v>127.20302581787109</v>
      </c>
      <c r="AF102" t="s">
        <v>758</v>
      </c>
      <c r="AG102">
        <v>-5.0797634124755859</v>
      </c>
      <c r="AI102">
        <v>-5.4327678680419922</v>
      </c>
    </row>
    <row r="103" spans="23:35" x14ac:dyDescent="0.25">
      <c r="W103" t="s">
        <v>759</v>
      </c>
      <c r="X103" s="48">
        <v>116.15818786621094</v>
      </c>
      <c r="Y103" s="48">
        <v>121.99945068359375</v>
      </c>
      <c r="AF103" t="s">
        <v>759</v>
      </c>
      <c r="AG103">
        <v>-0.97750663757324219</v>
      </c>
      <c r="AI103">
        <v>-5.4327678680419922</v>
      </c>
    </row>
  </sheetData>
  <mergeCells count="4">
    <mergeCell ref="A1:Q1"/>
    <mergeCell ref="A3:I3"/>
    <mergeCell ref="J3:Q3"/>
    <mergeCell ref="A27:Q29"/>
  </mergeCells>
  <pageMargins left="0.7" right="0.7" top="0.75" bottom="0.75" header="0.3" footer="0.3"/>
  <pageSetup paperSize="9" orientation="portrait" r:id="rId1"/>
  <headerFooter differentFirst="1">
    <oddHeader>&amp;R&amp;K235C24WTO - Internal</oddHeader>
    <firstHeader>&amp;R&amp;K235C24WTO - Internal</first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75965-7BBF-4644-BEB7-01930C907BA2}">
  <sheetPr>
    <pageSetUpPr autoPageBreaks="0"/>
  </sheetPr>
  <dimension ref="A1:AH127"/>
  <sheetViews>
    <sheetView showGridLines="0" zoomScale="70" zoomScaleNormal="70" workbookViewId="0"/>
  </sheetViews>
  <sheetFormatPr defaultRowHeight="15" x14ac:dyDescent="0.25"/>
  <cols>
    <col min="15" max="15" width="9.140625" customWidth="1"/>
  </cols>
  <sheetData>
    <row r="1" spans="1:34" ht="24" x14ac:dyDescent="0.4">
      <c r="A1" s="6" t="s">
        <v>881</v>
      </c>
      <c r="B1" s="59"/>
      <c r="C1" s="59"/>
      <c r="D1" s="59"/>
      <c r="E1" s="59"/>
      <c r="F1" s="59"/>
      <c r="G1" s="59"/>
      <c r="H1" s="59"/>
      <c r="I1" s="59"/>
      <c r="J1" s="59"/>
    </row>
    <row r="2" spans="1:34" ht="18.75" x14ac:dyDescent="0.3">
      <c r="A2" s="7" t="s">
        <v>883</v>
      </c>
      <c r="E2" s="48"/>
      <c r="P2" s="1" t="str">
        <f>HYPERLINK("#'Contents'!A1","&lt;&lt;Back")</f>
        <v>&lt;&lt;Back</v>
      </c>
      <c r="T2" t="s">
        <v>871</v>
      </c>
      <c r="U2" t="s">
        <v>872</v>
      </c>
      <c r="V2" t="s">
        <v>873</v>
      </c>
      <c r="AA2" t="s">
        <v>876</v>
      </c>
      <c r="AD2" t="s">
        <v>858</v>
      </c>
      <c r="AG2" t="s">
        <v>876</v>
      </c>
    </row>
    <row r="3" spans="1:34" x14ac:dyDescent="0.25">
      <c r="E3" s="48"/>
      <c r="S3" t="s">
        <v>874</v>
      </c>
      <c r="T3" s="48">
        <v>75.988121032714844</v>
      </c>
      <c r="U3" s="48">
        <v>78.886032104492188</v>
      </c>
      <c r="V3" s="48">
        <v>80.042015075683594</v>
      </c>
      <c r="AA3">
        <v>32</v>
      </c>
      <c r="AB3">
        <v>50</v>
      </c>
      <c r="AD3">
        <v>75</v>
      </c>
      <c r="AE3">
        <v>50</v>
      </c>
      <c r="AG3">
        <v>110</v>
      </c>
      <c r="AH3">
        <v>50</v>
      </c>
    </row>
    <row r="4" spans="1:34" x14ac:dyDescent="0.25">
      <c r="E4" s="48"/>
      <c r="S4" t="s">
        <v>875</v>
      </c>
      <c r="T4" s="48">
        <v>81.589561462402344</v>
      </c>
      <c r="U4" s="48">
        <v>88.419998168945313</v>
      </c>
      <c r="V4" s="48">
        <v>87.0965576171875</v>
      </c>
      <c r="AA4">
        <v>32</v>
      </c>
      <c r="AB4">
        <v>200</v>
      </c>
      <c r="AD4">
        <v>75</v>
      </c>
      <c r="AE4">
        <v>200</v>
      </c>
      <c r="AG4">
        <v>110</v>
      </c>
      <c r="AH4">
        <v>200</v>
      </c>
    </row>
    <row r="5" spans="1:34" x14ac:dyDescent="0.25">
      <c r="E5" s="48"/>
      <c r="S5" t="s">
        <v>877</v>
      </c>
      <c r="T5" s="48">
        <v>75.631240844726563</v>
      </c>
      <c r="U5" s="48">
        <v>80.4412841796875</v>
      </c>
      <c r="V5" s="48">
        <v>75.200714111328125</v>
      </c>
    </row>
    <row r="6" spans="1:34" x14ac:dyDescent="0.25">
      <c r="E6" s="48"/>
      <c r="S6" t="s">
        <v>878</v>
      </c>
      <c r="T6" s="48">
        <v>79.500137329101563</v>
      </c>
      <c r="U6" s="48">
        <v>83.729881286621094</v>
      </c>
      <c r="V6" s="48">
        <v>82.740028381347656</v>
      </c>
    </row>
    <row r="7" spans="1:34" x14ac:dyDescent="0.25">
      <c r="E7" s="48"/>
      <c r="S7" t="s">
        <v>879</v>
      </c>
      <c r="T7" s="48">
        <v>77.860099792480469</v>
      </c>
      <c r="U7" s="48">
        <v>84.915725708007813</v>
      </c>
      <c r="V7" s="48">
        <v>76.409927368164063</v>
      </c>
    </row>
    <row r="8" spans="1:34" x14ac:dyDescent="0.25">
      <c r="E8" s="48"/>
      <c r="G8" s="32"/>
      <c r="H8" s="32"/>
      <c r="I8" s="32"/>
      <c r="J8" s="32"/>
      <c r="K8" s="32"/>
      <c r="L8" s="32"/>
      <c r="M8" s="32"/>
      <c r="S8" t="s">
        <v>880</v>
      </c>
      <c r="T8" s="48">
        <v>85.765975952148438</v>
      </c>
      <c r="U8" s="48">
        <v>84.560287475585938</v>
      </c>
      <c r="V8" s="48">
        <v>86.544029235839844</v>
      </c>
    </row>
    <row r="9" spans="1:34" x14ac:dyDescent="0.25">
      <c r="E9" s="48"/>
      <c r="F9" s="32"/>
      <c r="G9" s="32"/>
      <c r="H9" s="32"/>
      <c r="I9" s="32"/>
      <c r="J9" s="32"/>
      <c r="K9" s="32"/>
      <c r="L9" s="32"/>
      <c r="M9" s="32"/>
      <c r="S9" t="s">
        <v>882</v>
      </c>
      <c r="T9" s="48">
        <v>79.017814636230469</v>
      </c>
      <c r="U9" s="48">
        <v>80.160713195800781</v>
      </c>
      <c r="V9" s="48">
        <v>79.638679504394531</v>
      </c>
    </row>
    <row r="10" spans="1:34" x14ac:dyDescent="0.25">
      <c r="E10" s="48"/>
      <c r="F10" s="32"/>
      <c r="G10" s="32"/>
      <c r="H10" s="32"/>
      <c r="I10" s="32"/>
      <c r="J10" s="32"/>
      <c r="K10" s="32"/>
      <c r="L10" s="32"/>
      <c r="M10" s="32"/>
      <c r="S10" t="s">
        <v>884</v>
      </c>
      <c r="T10" s="48">
        <v>84.177108764648438</v>
      </c>
      <c r="U10" s="48">
        <v>87.152359008789063</v>
      </c>
      <c r="V10" s="48">
        <v>82.336334228515625</v>
      </c>
    </row>
    <row r="11" spans="1:34" x14ac:dyDescent="0.25">
      <c r="E11" s="48"/>
      <c r="F11" s="32"/>
      <c r="G11" s="32"/>
      <c r="H11" s="32"/>
      <c r="I11" s="32"/>
      <c r="J11" s="32"/>
      <c r="K11" s="32"/>
      <c r="L11" s="32"/>
      <c r="M11" s="32"/>
      <c r="S11" t="s">
        <v>885</v>
      </c>
      <c r="T11" s="48">
        <v>82.433021545410156</v>
      </c>
      <c r="U11" s="48">
        <v>82.418800354003906</v>
      </c>
      <c r="V11" s="48">
        <v>82.755966186523438</v>
      </c>
    </row>
    <row r="12" spans="1:34" x14ac:dyDescent="0.25">
      <c r="E12" s="48"/>
      <c r="F12" s="32"/>
      <c r="G12" s="32"/>
      <c r="H12" s="32"/>
      <c r="I12" s="32"/>
      <c r="J12" s="32"/>
      <c r="K12" s="32"/>
      <c r="L12" s="32"/>
      <c r="M12" s="32"/>
      <c r="S12" t="s">
        <v>886</v>
      </c>
      <c r="T12" s="48">
        <v>78.092247009277344</v>
      </c>
      <c r="U12" s="48">
        <v>85.780647277832031</v>
      </c>
      <c r="V12" s="48">
        <v>78.386093139648438</v>
      </c>
    </row>
    <row r="13" spans="1:34" x14ac:dyDescent="0.25">
      <c r="E13" s="48"/>
      <c r="F13" s="32"/>
      <c r="G13" s="32"/>
      <c r="H13" s="32"/>
      <c r="I13" s="32"/>
      <c r="J13" s="32"/>
      <c r="K13" s="32"/>
      <c r="L13" s="32"/>
      <c r="M13" s="32"/>
      <c r="S13" t="s">
        <v>887</v>
      </c>
      <c r="T13" s="48">
        <v>81.981704711914063</v>
      </c>
      <c r="U13" s="48">
        <v>90.558235168457031</v>
      </c>
      <c r="V13" s="48">
        <v>85.752944946289063</v>
      </c>
    </row>
    <row r="14" spans="1:34" x14ac:dyDescent="0.25">
      <c r="E14" s="48"/>
      <c r="F14" s="32"/>
      <c r="G14" s="32"/>
      <c r="H14" s="32"/>
      <c r="I14" s="32"/>
      <c r="J14" s="32"/>
      <c r="K14" s="32"/>
      <c r="L14" s="32"/>
      <c r="M14" s="32"/>
      <c r="S14" t="s">
        <v>888</v>
      </c>
      <c r="T14" s="48">
        <v>82.343345642089844</v>
      </c>
      <c r="U14" s="48">
        <v>89.282783508300781</v>
      </c>
      <c r="V14" s="48">
        <v>83.793609619140625</v>
      </c>
    </row>
    <row r="15" spans="1:34" x14ac:dyDescent="0.25">
      <c r="E15" s="48"/>
      <c r="F15" s="32"/>
      <c r="G15" s="32"/>
      <c r="H15" s="32"/>
      <c r="I15" s="32"/>
      <c r="J15" s="32"/>
      <c r="K15" s="32"/>
      <c r="L15" s="32"/>
      <c r="M15" s="32"/>
      <c r="S15" t="s">
        <v>889</v>
      </c>
      <c r="T15" s="48">
        <v>84.496620178222656</v>
      </c>
      <c r="U15" s="48">
        <v>90.492340087890625</v>
      </c>
      <c r="V15" s="48">
        <v>85.322952270507813</v>
      </c>
    </row>
    <row r="16" spans="1:34" x14ac:dyDescent="0.25">
      <c r="E16" s="48"/>
      <c r="F16" s="32"/>
      <c r="G16" s="32"/>
      <c r="H16" s="32"/>
      <c r="I16" s="32"/>
      <c r="J16" s="32"/>
      <c r="K16" s="32"/>
      <c r="L16" s="32"/>
      <c r="M16" s="32"/>
      <c r="S16" t="s">
        <v>890</v>
      </c>
      <c r="T16" s="48">
        <v>86.874786376953125</v>
      </c>
      <c r="U16" s="48">
        <v>87.777313232421875</v>
      </c>
      <c r="V16" s="48">
        <v>87.048011779785156</v>
      </c>
    </row>
    <row r="17" spans="1:22" x14ac:dyDescent="0.25">
      <c r="E17" s="48"/>
      <c r="F17" s="32"/>
      <c r="G17" s="32"/>
      <c r="H17" s="32"/>
      <c r="I17" s="32"/>
      <c r="J17" s="32"/>
      <c r="K17" s="32"/>
      <c r="L17" s="32"/>
      <c r="M17" s="32"/>
      <c r="S17" t="s">
        <v>891</v>
      </c>
      <c r="T17" s="48">
        <v>86.002578735351563</v>
      </c>
      <c r="U17" s="48">
        <v>91.667831420898438</v>
      </c>
      <c r="V17" s="48">
        <v>82.813377380371094</v>
      </c>
    </row>
    <row r="18" spans="1:22" x14ac:dyDescent="0.25">
      <c r="E18" s="48"/>
      <c r="F18" s="32"/>
      <c r="G18" s="32"/>
      <c r="H18" s="32"/>
      <c r="I18" s="32"/>
      <c r="J18" s="32"/>
      <c r="K18" s="32"/>
      <c r="L18" s="32"/>
      <c r="M18" s="32"/>
      <c r="S18" t="s">
        <v>892</v>
      </c>
      <c r="T18" s="48">
        <v>82.169776916503906</v>
      </c>
      <c r="U18" s="48">
        <v>92.189529418945313</v>
      </c>
      <c r="V18" s="48">
        <v>84.026374816894531</v>
      </c>
    </row>
    <row r="19" spans="1:22" x14ac:dyDescent="0.25">
      <c r="E19" s="48"/>
      <c r="F19" s="32"/>
      <c r="G19" s="32"/>
      <c r="H19" s="32"/>
      <c r="I19" s="32"/>
      <c r="J19" s="32"/>
      <c r="K19" s="32"/>
      <c r="L19" s="32"/>
      <c r="M19" s="32"/>
      <c r="S19" t="s">
        <v>893</v>
      </c>
      <c r="T19" s="48">
        <v>88.172409057617188</v>
      </c>
      <c r="U19" s="48">
        <v>96.998222351074219</v>
      </c>
      <c r="V19" s="48">
        <v>85.632041931152344</v>
      </c>
    </row>
    <row r="20" spans="1:22" x14ac:dyDescent="0.25">
      <c r="E20" s="48"/>
      <c r="F20" s="32"/>
      <c r="G20" s="32"/>
      <c r="H20" s="32"/>
      <c r="I20" s="32"/>
      <c r="J20" s="32"/>
      <c r="K20" s="32"/>
      <c r="L20" s="32"/>
      <c r="M20" s="32"/>
      <c r="S20" t="s">
        <v>894</v>
      </c>
      <c r="T20" s="48">
        <v>90.970001220703125</v>
      </c>
      <c r="U20" s="48">
        <v>93.771026611328125</v>
      </c>
      <c r="V20" s="48">
        <v>93.697494506835938</v>
      </c>
    </row>
    <row r="21" spans="1:22" x14ac:dyDescent="0.25">
      <c r="E21" s="48"/>
      <c r="F21" s="32"/>
      <c r="G21" s="32"/>
      <c r="H21" s="32"/>
      <c r="I21" s="32"/>
      <c r="J21" s="32"/>
      <c r="K21" s="32"/>
      <c r="L21" s="32"/>
      <c r="M21" s="32"/>
      <c r="S21" t="s">
        <v>895</v>
      </c>
      <c r="T21" s="48">
        <v>88.514396667480469</v>
      </c>
      <c r="U21" s="48">
        <v>91.258781433105469</v>
      </c>
      <c r="V21" s="48">
        <v>85.710975646972656</v>
      </c>
    </row>
    <row r="22" spans="1:22" x14ac:dyDescent="0.25">
      <c r="E22" s="48"/>
      <c r="F22" s="32"/>
      <c r="G22" s="32"/>
      <c r="H22" s="32"/>
      <c r="I22" s="32"/>
      <c r="J22" s="32"/>
      <c r="K22" s="32"/>
      <c r="L22" s="32"/>
      <c r="M22" s="32"/>
      <c r="S22" t="s">
        <v>896</v>
      </c>
      <c r="T22" s="48">
        <v>92.803207397460938</v>
      </c>
      <c r="U22" s="48">
        <v>94.213668823242188</v>
      </c>
      <c r="V22" s="48">
        <v>88.211166381835938</v>
      </c>
    </row>
    <row r="23" spans="1:22" ht="15" customHeight="1" x14ac:dyDescent="0.25">
      <c r="K23" s="32"/>
      <c r="L23" s="32"/>
      <c r="M23" s="32"/>
      <c r="S23" t="s">
        <v>897</v>
      </c>
      <c r="T23" s="48">
        <v>91.609962463378906</v>
      </c>
      <c r="U23" s="48">
        <v>91.460830688476563</v>
      </c>
      <c r="V23" s="48">
        <v>86.132392883300781</v>
      </c>
    </row>
    <row r="24" spans="1:22" ht="15" customHeight="1" x14ac:dyDescent="0.25">
      <c r="K24" s="32"/>
      <c r="L24" s="32"/>
      <c r="M24" s="32"/>
      <c r="S24" t="s">
        <v>898</v>
      </c>
      <c r="T24" s="48">
        <v>90.761917114257813</v>
      </c>
      <c r="U24" s="48">
        <v>94.306961059570313</v>
      </c>
      <c r="V24" s="48">
        <v>87.81890869140625</v>
      </c>
    </row>
    <row r="25" spans="1:22" x14ac:dyDescent="0.25">
      <c r="K25" s="32"/>
      <c r="L25" s="32"/>
      <c r="M25" s="32"/>
      <c r="S25" t="s">
        <v>899</v>
      </c>
      <c r="T25" s="48">
        <v>95.257606506347656</v>
      </c>
      <c r="U25" s="48">
        <v>101.68382263183594</v>
      </c>
      <c r="V25" s="48">
        <v>92.75628662109375</v>
      </c>
    </row>
    <row r="26" spans="1:22" x14ac:dyDescent="0.25">
      <c r="K26" s="32"/>
      <c r="L26" s="32"/>
      <c r="M26" s="32"/>
      <c r="S26" t="s">
        <v>900</v>
      </c>
      <c r="T26" s="48">
        <v>92.996726989746094</v>
      </c>
      <c r="U26" s="48">
        <v>99.343460083007813</v>
      </c>
      <c r="V26" s="48">
        <v>90.2366943359375</v>
      </c>
    </row>
    <row r="27" spans="1:22" x14ac:dyDescent="0.25">
      <c r="A27" s="60"/>
      <c r="B27" s="60"/>
      <c r="C27" s="60"/>
      <c r="D27" s="60"/>
      <c r="E27" s="60"/>
      <c r="F27" s="60"/>
      <c r="G27" s="60"/>
      <c r="H27" s="60"/>
      <c r="I27" s="60"/>
      <c r="J27" s="60"/>
      <c r="K27" s="32"/>
      <c r="L27" s="32"/>
      <c r="M27" s="32"/>
      <c r="S27" t="s">
        <v>857</v>
      </c>
      <c r="T27" s="48">
        <v>101.80229187011719</v>
      </c>
      <c r="U27" s="48">
        <v>103.33774566650391</v>
      </c>
      <c r="V27" s="48">
        <v>93.561721801757813</v>
      </c>
    </row>
    <row r="28" spans="1:22" ht="15" customHeight="1" x14ac:dyDescent="0.25">
      <c r="A28" s="308" t="s">
        <v>901</v>
      </c>
      <c r="B28" s="308"/>
      <c r="C28" s="308"/>
      <c r="D28" s="308"/>
      <c r="E28" s="308"/>
      <c r="F28" s="308"/>
      <c r="G28" s="308"/>
      <c r="H28" s="308"/>
      <c r="I28" s="308"/>
      <c r="J28" s="308"/>
      <c r="K28" s="32"/>
      <c r="L28" s="32"/>
      <c r="M28" s="32"/>
      <c r="S28" t="s">
        <v>859</v>
      </c>
      <c r="T28" s="48">
        <v>98.017433166503906</v>
      </c>
      <c r="U28" s="48">
        <v>97.571846008300781</v>
      </c>
      <c r="V28" s="48">
        <v>94.417770385742188</v>
      </c>
    </row>
    <row r="29" spans="1:22" x14ac:dyDescent="0.25">
      <c r="A29" s="308"/>
      <c r="B29" s="308"/>
      <c r="C29" s="308"/>
      <c r="D29" s="308"/>
      <c r="E29" s="308"/>
      <c r="F29" s="308"/>
      <c r="G29" s="308"/>
      <c r="H29" s="308"/>
      <c r="I29" s="308"/>
      <c r="J29" s="308"/>
      <c r="K29" s="32"/>
      <c r="L29" s="32"/>
      <c r="M29" s="32"/>
      <c r="S29" t="s">
        <v>860</v>
      </c>
      <c r="T29" s="48">
        <v>95.233131408691406</v>
      </c>
      <c r="U29" s="48">
        <v>99.730209350585938</v>
      </c>
      <c r="V29" s="48">
        <v>90.446975708007813</v>
      </c>
    </row>
    <row r="30" spans="1:22" ht="15" customHeight="1" x14ac:dyDescent="0.25">
      <c r="A30" s="308"/>
      <c r="B30" s="308"/>
      <c r="C30" s="308"/>
      <c r="D30" s="308"/>
      <c r="E30" s="308"/>
      <c r="F30" s="308"/>
      <c r="G30" s="308"/>
      <c r="H30" s="308"/>
      <c r="I30" s="308"/>
      <c r="J30" s="308"/>
      <c r="S30" t="s">
        <v>861</v>
      </c>
      <c r="T30" s="48">
        <v>97.499961853027344</v>
      </c>
      <c r="U30" s="48">
        <v>97.722976684570313</v>
      </c>
      <c r="V30" s="48">
        <v>93.032752990722656</v>
      </c>
    </row>
    <row r="31" spans="1:22" x14ac:dyDescent="0.25">
      <c r="E31" s="48"/>
      <c r="S31" t="s">
        <v>862</v>
      </c>
      <c r="T31" s="48">
        <v>98.4488525390625</v>
      </c>
      <c r="U31" s="48">
        <v>103.67990875244141</v>
      </c>
      <c r="V31" s="48">
        <v>92.931190490722656</v>
      </c>
    </row>
    <row r="32" spans="1:22" x14ac:dyDescent="0.25">
      <c r="E32" s="48"/>
      <c r="S32" t="s">
        <v>863</v>
      </c>
      <c r="T32" s="48">
        <v>100</v>
      </c>
      <c r="U32" s="48">
        <v>100</v>
      </c>
      <c r="V32" s="48">
        <v>100</v>
      </c>
    </row>
    <row r="33" spans="5:22" x14ac:dyDescent="0.25">
      <c r="E33" s="48"/>
      <c r="F33" s="58"/>
      <c r="G33" s="58"/>
      <c r="H33" s="58"/>
      <c r="I33" s="58"/>
      <c r="J33" s="58"/>
      <c r="K33" s="58"/>
      <c r="L33" s="58"/>
      <c r="M33" s="58"/>
      <c r="S33" t="s">
        <v>864</v>
      </c>
      <c r="T33" s="48">
        <v>101.25688934326172</v>
      </c>
      <c r="U33" s="48">
        <v>99.389076232910156</v>
      </c>
      <c r="V33" s="48">
        <v>97.7774658203125</v>
      </c>
    </row>
    <row r="34" spans="5:22" x14ac:dyDescent="0.25">
      <c r="E34" s="48"/>
      <c r="F34" s="29"/>
      <c r="G34" s="29"/>
      <c r="H34" s="29"/>
      <c r="I34" s="29"/>
      <c r="J34" s="29"/>
      <c r="K34" s="29"/>
      <c r="L34" s="29"/>
      <c r="M34" s="29"/>
      <c r="S34" t="s">
        <v>865</v>
      </c>
      <c r="T34" s="48">
        <v>101.12993621826172</v>
      </c>
      <c r="U34" s="48">
        <v>99.033653259277344</v>
      </c>
      <c r="V34" s="48">
        <v>100.49197387695313</v>
      </c>
    </row>
    <row r="35" spans="5:22" x14ac:dyDescent="0.25">
      <c r="E35" s="48"/>
      <c r="S35" t="s">
        <v>866</v>
      </c>
      <c r="T35" s="48">
        <v>95.632675170898438</v>
      </c>
      <c r="U35" s="48">
        <v>99.301551818847656</v>
      </c>
      <c r="V35" s="48">
        <v>96.123870849609375</v>
      </c>
    </row>
    <row r="36" spans="5:22" x14ac:dyDescent="0.25">
      <c r="E36" s="48"/>
      <c r="S36" t="s">
        <v>867</v>
      </c>
      <c r="T36" s="48">
        <v>101.83578491210938</v>
      </c>
      <c r="U36" s="48">
        <v>101.34011840820313</v>
      </c>
      <c r="V36" s="48">
        <v>99.414985656738281</v>
      </c>
    </row>
    <row r="37" spans="5:22" x14ac:dyDescent="0.25">
      <c r="E37" s="48"/>
      <c r="S37" t="s">
        <v>868</v>
      </c>
      <c r="T37" s="48">
        <v>97.771842956542969</v>
      </c>
      <c r="U37" s="48">
        <v>93.365707397460938</v>
      </c>
      <c r="V37" s="48">
        <v>99.589927673339844</v>
      </c>
    </row>
    <row r="38" spans="5:22" x14ac:dyDescent="0.25">
      <c r="E38" s="48"/>
      <c r="S38" t="s">
        <v>869</v>
      </c>
      <c r="T38" s="48">
        <v>90.902603149414063</v>
      </c>
      <c r="U38" s="48">
        <v>92.877449035644531</v>
      </c>
      <c r="V38" s="48">
        <v>95.482963562011719</v>
      </c>
    </row>
    <row r="39" spans="5:22" x14ac:dyDescent="0.25">
      <c r="E39" s="48"/>
      <c r="S39" t="s">
        <v>799</v>
      </c>
      <c r="T39" s="48">
        <v>100.87001800537109</v>
      </c>
      <c r="U39" s="48">
        <v>85.515205383300781</v>
      </c>
      <c r="V39" s="48">
        <v>102.90055847167969</v>
      </c>
    </row>
    <row r="40" spans="5:22" x14ac:dyDescent="0.25">
      <c r="E40" s="48"/>
      <c r="S40" t="s">
        <v>800</v>
      </c>
      <c r="T40" s="48">
        <v>94.766624450683594</v>
      </c>
      <c r="U40" s="48">
        <v>82.98260498046875</v>
      </c>
      <c r="V40" s="48">
        <v>104.28261566162109</v>
      </c>
    </row>
    <row r="41" spans="5:22" x14ac:dyDescent="0.25">
      <c r="E41" s="48"/>
      <c r="S41" t="s">
        <v>801</v>
      </c>
      <c r="T41" s="48">
        <v>91.966697692871094</v>
      </c>
      <c r="U41" s="48">
        <v>81.116661071777344</v>
      </c>
      <c r="V41" s="48">
        <v>97.415924072265625</v>
      </c>
    </row>
    <row r="42" spans="5:22" x14ac:dyDescent="0.25">
      <c r="E42" s="48"/>
      <c r="S42" t="s">
        <v>802</v>
      </c>
      <c r="T42" s="48">
        <v>96.940788269042969</v>
      </c>
      <c r="U42" s="48">
        <v>85.521339416503906</v>
      </c>
      <c r="V42" s="48">
        <v>101.73345947265625</v>
      </c>
    </row>
    <row r="43" spans="5:22" x14ac:dyDescent="0.25">
      <c r="E43" s="48"/>
      <c r="S43" t="s">
        <v>803</v>
      </c>
      <c r="T43" s="48">
        <v>96.944656372070313</v>
      </c>
      <c r="U43" s="48">
        <v>88.775169372558594</v>
      </c>
      <c r="V43" s="48">
        <v>101.80628967285156</v>
      </c>
    </row>
    <row r="44" spans="5:22" x14ac:dyDescent="0.25">
      <c r="E44" s="48"/>
      <c r="S44" t="s">
        <v>804</v>
      </c>
      <c r="T44" s="48">
        <v>93.816009521484375</v>
      </c>
      <c r="U44" s="48">
        <v>83.039604187011719</v>
      </c>
      <c r="V44" s="48">
        <v>101.68367004394531</v>
      </c>
    </row>
    <row r="45" spans="5:22" x14ac:dyDescent="0.25">
      <c r="E45" s="48"/>
      <c r="S45" t="s">
        <v>805</v>
      </c>
      <c r="T45" s="48">
        <v>100.50450134277344</v>
      </c>
      <c r="U45" s="48">
        <v>85.653297424316406</v>
      </c>
      <c r="V45" s="48">
        <v>105.53068542480469</v>
      </c>
    </row>
    <row r="46" spans="5:22" x14ac:dyDescent="0.25">
      <c r="E46" s="48"/>
      <c r="S46" t="s">
        <v>806</v>
      </c>
      <c r="T46" s="48">
        <v>95.228889465332031</v>
      </c>
      <c r="U46" s="48">
        <v>82.574485778808594</v>
      </c>
      <c r="V46" s="48">
        <v>104.10164642333984</v>
      </c>
    </row>
    <row r="47" spans="5:22" x14ac:dyDescent="0.25">
      <c r="E47" s="48"/>
      <c r="S47" t="s">
        <v>807</v>
      </c>
      <c r="T47" s="48">
        <v>93.760955810546875</v>
      </c>
      <c r="U47" s="48">
        <v>78.7088623046875</v>
      </c>
      <c r="V47" s="48">
        <v>101.37882232666016</v>
      </c>
    </row>
    <row r="48" spans="5:22" x14ac:dyDescent="0.25">
      <c r="E48" s="48"/>
      <c r="S48" t="s">
        <v>808</v>
      </c>
      <c r="T48" s="48">
        <v>96.769325256347656</v>
      </c>
      <c r="U48" s="48">
        <v>77.320167541503906</v>
      </c>
      <c r="V48" s="48">
        <v>100.28178405761719</v>
      </c>
    </row>
    <row r="49" spans="5:22" x14ac:dyDescent="0.25">
      <c r="E49" s="48"/>
      <c r="S49" t="s">
        <v>809</v>
      </c>
      <c r="T49" s="48">
        <v>92.630783081054688</v>
      </c>
      <c r="U49" s="48">
        <v>76.158859252929688</v>
      </c>
      <c r="V49" s="48">
        <v>100.0985107421875</v>
      </c>
    </row>
    <row r="50" spans="5:22" x14ac:dyDescent="0.25">
      <c r="E50" s="48"/>
      <c r="S50" t="s">
        <v>810</v>
      </c>
      <c r="T50" s="48">
        <v>93.083450317382813</v>
      </c>
      <c r="U50" s="48">
        <v>72.525222778320313</v>
      </c>
      <c r="V50" s="48">
        <v>101.971435546875</v>
      </c>
    </row>
    <row r="51" spans="5:22" x14ac:dyDescent="0.25">
      <c r="E51" s="48"/>
      <c r="S51" t="s">
        <v>681</v>
      </c>
      <c r="T51" s="48">
        <v>96.546989440917969</v>
      </c>
      <c r="U51" s="48">
        <v>70.689521789550781</v>
      </c>
      <c r="V51" s="48">
        <v>105.85169219970703</v>
      </c>
    </row>
    <row r="52" spans="5:22" x14ac:dyDescent="0.25">
      <c r="E52" s="48"/>
      <c r="S52" t="s">
        <v>682</v>
      </c>
      <c r="T52" s="48">
        <v>93.673965454101563</v>
      </c>
      <c r="U52" s="48">
        <v>65.92987060546875</v>
      </c>
      <c r="V52" s="48">
        <v>107.73193359375</v>
      </c>
    </row>
    <row r="53" spans="5:22" x14ac:dyDescent="0.25">
      <c r="E53" s="48"/>
      <c r="S53" t="s">
        <v>683</v>
      </c>
      <c r="T53" s="48">
        <v>84.918624877929688</v>
      </c>
      <c r="U53" s="48">
        <v>58.904499053955078</v>
      </c>
      <c r="V53" s="48">
        <v>91.352859497070313</v>
      </c>
    </row>
    <row r="54" spans="5:22" x14ac:dyDescent="0.25">
      <c r="E54" s="48"/>
      <c r="S54" t="s">
        <v>684</v>
      </c>
      <c r="T54" s="48">
        <v>75.085960388183594</v>
      </c>
      <c r="U54" s="48">
        <v>77.174087524414063</v>
      </c>
      <c r="V54" s="48">
        <v>65.165359497070313</v>
      </c>
    </row>
    <row r="55" spans="5:22" x14ac:dyDescent="0.25">
      <c r="E55" s="48"/>
      <c r="S55" t="s">
        <v>685</v>
      </c>
      <c r="T55" s="48">
        <v>71.007644653320313</v>
      </c>
      <c r="U55" s="48">
        <v>81.865837097167969</v>
      </c>
      <c r="V55" s="48">
        <v>56.021446228027344</v>
      </c>
    </row>
    <row r="56" spans="5:22" x14ac:dyDescent="0.25">
      <c r="E56" s="48"/>
      <c r="S56" t="s">
        <v>686</v>
      </c>
      <c r="T56" s="48">
        <v>85.023643493652344</v>
      </c>
      <c r="U56" s="48">
        <v>82.54168701171875</v>
      </c>
      <c r="V56" s="48">
        <v>92.963088989257813</v>
      </c>
    </row>
    <row r="57" spans="5:22" x14ac:dyDescent="0.25">
      <c r="E57" s="48"/>
      <c r="S57" t="s">
        <v>687</v>
      </c>
      <c r="T57" s="48">
        <v>89.60052490234375</v>
      </c>
      <c r="U57" s="48">
        <v>85.159423828125</v>
      </c>
      <c r="V57" s="48">
        <v>104.60529327392578</v>
      </c>
    </row>
    <row r="58" spans="5:22" x14ac:dyDescent="0.25">
      <c r="E58" s="48"/>
      <c r="S58" t="s">
        <v>688</v>
      </c>
      <c r="T58" s="48">
        <v>89.370361328125</v>
      </c>
      <c r="U58" s="48">
        <v>82.660491943359375</v>
      </c>
      <c r="V58" s="48">
        <v>101.65194702148438</v>
      </c>
    </row>
    <row r="59" spans="5:22" x14ac:dyDescent="0.25">
      <c r="E59" s="48"/>
      <c r="S59" t="s">
        <v>689</v>
      </c>
      <c r="T59" s="48">
        <v>95.073112487792969</v>
      </c>
      <c r="U59" s="48">
        <v>85.406097412109375</v>
      </c>
      <c r="V59" s="48">
        <v>105.50761413574219</v>
      </c>
    </row>
    <row r="60" spans="5:22" x14ac:dyDescent="0.25">
      <c r="E60" s="48"/>
      <c r="S60" t="s">
        <v>690</v>
      </c>
      <c r="T60" s="48">
        <v>93.204254150390625</v>
      </c>
      <c r="U60" s="48">
        <v>91.236991882324219</v>
      </c>
      <c r="V60" s="48">
        <v>106.03214263916016</v>
      </c>
    </row>
    <row r="61" spans="5:22" x14ac:dyDescent="0.25">
      <c r="E61" s="48"/>
      <c r="S61" t="s">
        <v>691</v>
      </c>
      <c r="T61" s="48">
        <v>96.365699768066406</v>
      </c>
      <c r="U61" s="48">
        <v>97.398605346679688</v>
      </c>
      <c r="V61" s="48">
        <v>108.65035247802734</v>
      </c>
    </row>
    <row r="62" spans="5:22" x14ac:dyDescent="0.25">
      <c r="E62" s="48"/>
      <c r="S62" t="s">
        <v>692</v>
      </c>
      <c r="T62" s="48">
        <v>100.94955444335938</v>
      </c>
      <c r="U62" s="48">
        <v>96.369918823242188</v>
      </c>
      <c r="V62" s="48">
        <v>111.06758880615234</v>
      </c>
    </row>
    <row r="63" spans="5:22" x14ac:dyDescent="0.25">
      <c r="E63" s="48"/>
      <c r="S63" t="s">
        <v>693</v>
      </c>
      <c r="T63" s="48">
        <v>100.00474548339844</v>
      </c>
      <c r="U63" s="48">
        <v>93.043838500976563</v>
      </c>
      <c r="V63" s="48">
        <v>110.51090240478516</v>
      </c>
    </row>
    <row r="64" spans="5:22" x14ac:dyDescent="0.25">
      <c r="E64" s="48"/>
      <c r="S64" t="s">
        <v>694</v>
      </c>
      <c r="T64" s="48">
        <v>102.89944458007813</v>
      </c>
      <c r="U64" s="48">
        <v>93.800315856933594</v>
      </c>
      <c r="V64" s="48">
        <v>108.44344329833984</v>
      </c>
    </row>
    <row r="65" spans="5:22" x14ac:dyDescent="0.25">
      <c r="E65" s="48"/>
      <c r="S65" t="s">
        <v>695</v>
      </c>
      <c r="T65" s="48">
        <v>109.89471435546875</v>
      </c>
      <c r="U65" s="48">
        <v>107.30333709716797</v>
      </c>
      <c r="V65" s="48">
        <v>116.34729766845703</v>
      </c>
    </row>
    <row r="66" spans="5:22" x14ac:dyDescent="0.25">
      <c r="E66" s="48"/>
      <c r="S66" t="s">
        <v>696</v>
      </c>
      <c r="T66" s="48">
        <v>109.41660308837891</v>
      </c>
      <c r="U66" s="48">
        <v>97.237762451171875</v>
      </c>
      <c r="V66" s="48">
        <v>115.49169158935547</v>
      </c>
    </row>
    <row r="67" spans="5:22" x14ac:dyDescent="0.25">
      <c r="E67" s="48"/>
      <c r="S67" t="s">
        <v>697</v>
      </c>
      <c r="T67" s="48">
        <v>106.77461242675781</v>
      </c>
      <c r="U67" s="48">
        <v>92.520729064941406</v>
      </c>
      <c r="V67" s="48">
        <v>110.05413818359375</v>
      </c>
    </row>
    <row r="68" spans="5:22" x14ac:dyDescent="0.25">
      <c r="E68" s="48"/>
      <c r="S68" t="s">
        <v>698</v>
      </c>
      <c r="T68" s="48">
        <v>117.27058410644531</v>
      </c>
      <c r="U68" s="48">
        <v>94.396530151367188</v>
      </c>
      <c r="V68" s="48">
        <v>121.28673553466797</v>
      </c>
    </row>
    <row r="69" spans="5:22" x14ac:dyDescent="0.25">
      <c r="E69" s="48"/>
      <c r="S69" t="s">
        <v>699</v>
      </c>
      <c r="T69" s="48">
        <v>112.17115783691406</v>
      </c>
      <c r="U69" s="48">
        <v>90.853874206542969</v>
      </c>
      <c r="V69" s="48">
        <v>121.55567932128906</v>
      </c>
    </row>
    <row r="70" spans="5:22" x14ac:dyDescent="0.25">
      <c r="E70" s="48"/>
      <c r="S70" t="s">
        <v>700</v>
      </c>
      <c r="T70" s="48">
        <v>113.17516326904297</v>
      </c>
      <c r="U70" s="48">
        <v>94.043342590332031</v>
      </c>
      <c r="V70" s="48">
        <v>116.87861633300781</v>
      </c>
    </row>
    <row r="71" spans="5:22" x14ac:dyDescent="0.25">
      <c r="E71" s="48"/>
      <c r="S71" t="s">
        <v>701</v>
      </c>
      <c r="T71" s="48">
        <v>115.91289520263672</v>
      </c>
      <c r="U71" s="48">
        <v>102.10804748535156</v>
      </c>
      <c r="V71" s="48">
        <v>118.46285247802734</v>
      </c>
    </row>
    <row r="72" spans="5:22" x14ac:dyDescent="0.25">
      <c r="E72" s="48"/>
      <c r="S72" t="s">
        <v>702</v>
      </c>
      <c r="T72" s="48">
        <v>112.99665832519531</v>
      </c>
      <c r="U72" s="48">
        <v>100.21878051757813</v>
      </c>
      <c r="V72" s="48">
        <v>118.99317169189453</v>
      </c>
    </row>
    <row r="73" spans="5:22" x14ac:dyDescent="0.25">
      <c r="E73" s="48"/>
      <c r="S73" t="s">
        <v>703</v>
      </c>
      <c r="T73" s="48">
        <v>121.2794189453125</v>
      </c>
      <c r="U73" s="48">
        <v>110.64661407470703</v>
      </c>
      <c r="V73" s="48">
        <v>130.883056640625</v>
      </c>
    </row>
    <row r="74" spans="5:22" x14ac:dyDescent="0.25">
      <c r="E74" s="48"/>
      <c r="S74" t="s">
        <v>704</v>
      </c>
      <c r="T74" s="48">
        <v>124.13894653320313</v>
      </c>
      <c r="U74" s="48">
        <v>112.11529541015625</v>
      </c>
      <c r="V74" s="48">
        <v>134.19659423828125</v>
      </c>
    </row>
    <row r="75" spans="5:22" x14ac:dyDescent="0.25">
      <c r="E75" s="48"/>
      <c r="S75" t="s">
        <v>705</v>
      </c>
      <c r="T75" s="48">
        <v>125.14221954345703</v>
      </c>
      <c r="U75" s="48">
        <v>114.57529449462891</v>
      </c>
      <c r="V75" s="48">
        <v>155.05458068847656</v>
      </c>
    </row>
    <row r="76" spans="5:22" x14ac:dyDescent="0.25">
      <c r="E76" s="48"/>
      <c r="S76" t="s">
        <v>706</v>
      </c>
      <c r="T76" s="48">
        <v>125.00344085693359</v>
      </c>
      <c r="U76" s="48">
        <v>109.48239898681641</v>
      </c>
      <c r="V76" s="48">
        <v>154.00247192382813</v>
      </c>
    </row>
    <row r="77" spans="5:22" x14ac:dyDescent="0.25">
      <c r="E77" s="48"/>
      <c r="S77" t="s">
        <v>708</v>
      </c>
      <c r="T77" s="48">
        <v>133.42755126953125</v>
      </c>
      <c r="U77" s="48">
        <v>117.61301422119141</v>
      </c>
      <c r="V77" s="48">
        <v>169.53857421875</v>
      </c>
    </row>
    <row r="78" spans="5:22" x14ac:dyDescent="0.25">
      <c r="E78" s="48"/>
      <c r="S78" t="s">
        <v>709</v>
      </c>
      <c r="T78" s="48">
        <v>128.61181640625</v>
      </c>
      <c r="U78" s="48">
        <v>106.13752746582031</v>
      </c>
      <c r="V78" s="48">
        <v>167.46464538574219</v>
      </c>
    </row>
    <row r="79" spans="5:22" x14ac:dyDescent="0.25">
      <c r="E79" s="48"/>
      <c r="S79" t="s">
        <v>710</v>
      </c>
      <c r="T79" s="48">
        <v>132.90116882324219</v>
      </c>
      <c r="U79" s="48">
        <v>107.84490966796875</v>
      </c>
      <c r="V79" s="48">
        <v>166.084716796875</v>
      </c>
    </row>
    <row r="80" spans="5:22" x14ac:dyDescent="0.25">
      <c r="E80" s="48"/>
      <c r="S80" t="s">
        <v>712</v>
      </c>
      <c r="T80" s="48">
        <v>138.8367919921875</v>
      </c>
      <c r="U80" s="48">
        <v>111.07704162597656</v>
      </c>
      <c r="V80" s="48">
        <v>174.25558471679688</v>
      </c>
    </row>
    <row r="81" spans="5:22" x14ac:dyDescent="0.25">
      <c r="E81" s="48"/>
      <c r="S81" t="s">
        <v>713</v>
      </c>
      <c r="T81" s="48">
        <v>131.06459045410156</v>
      </c>
      <c r="U81" s="48">
        <v>101.73001861572266</v>
      </c>
      <c r="V81" s="48">
        <v>170.97691345214844</v>
      </c>
    </row>
    <row r="82" spans="5:22" x14ac:dyDescent="0.25">
      <c r="E82" s="48"/>
      <c r="S82" t="s">
        <v>714</v>
      </c>
      <c r="T82" s="48">
        <v>137.01164245605469</v>
      </c>
      <c r="U82" s="48">
        <v>105.58990478515625</v>
      </c>
      <c r="V82" s="48">
        <v>177.80543518066406</v>
      </c>
    </row>
    <row r="83" spans="5:22" x14ac:dyDescent="0.25">
      <c r="E83" s="48"/>
      <c r="S83" t="s">
        <v>715</v>
      </c>
      <c r="T83" s="48">
        <v>132.33161926269531</v>
      </c>
      <c r="U83" s="48">
        <v>103.09346771240234</v>
      </c>
      <c r="V83" s="48">
        <v>173.78166198730469</v>
      </c>
    </row>
    <row r="84" spans="5:22" x14ac:dyDescent="0.25">
      <c r="E84" s="48"/>
      <c r="S84" t="s">
        <v>716</v>
      </c>
      <c r="T84" s="48">
        <v>125.01407623291016</v>
      </c>
      <c r="U84" s="48">
        <v>92.588272094726563</v>
      </c>
      <c r="V84" s="48">
        <v>164.84527587890625</v>
      </c>
    </row>
    <row r="85" spans="5:22" x14ac:dyDescent="0.25">
      <c r="E85" s="48"/>
      <c r="S85" t="s">
        <v>717</v>
      </c>
      <c r="T85" s="48">
        <v>127.71455383300781</v>
      </c>
      <c r="U85" s="48">
        <v>87.487075805664063</v>
      </c>
      <c r="V85" s="48">
        <v>155.90170288085938</v>
      </c>
    </row>
    <row r="86" spans="5:22" x14ac:dyDescent="0.25">
      <c r="E86" s="48"/>
      <c r="S86" t="s">
        <v>718</v>
      </c>
      <c r="T86" s="48">
        <v>126.75274658203125</v>
      </c>
      <c r="U86" s="48">
        <v>86.9228515625</v>
      </c>
      <c r="V86" s="48">
        <v>157.38168334960938</v>
      </c>
    </row>
    <row r="87" spans="5:22" x14ac:dyDescent="0.25">
      <c r="E87" s="48"/>
      <c r="S87" t="s">
        <v>719</v>
      </c>
      <c r="T87" s="48">
        <v>127.64430999755859</v>
      </c>
      <c r="U87" s="48">
        <v>88.492210388183594</v>
      </c>
      <c r="V87" s="48">
        <v>160.06011962890625</v>
      </c>
    </row>
    <row r="88" spans="5:22" x14ac:dyDescent="0.25">
      <c r="E88" s="48"/>
      <c r="S88" t="s">
        <v>720</v>
      </c>
      <c r="T88" s="48">
        <v>125.991455078125</v>
      </c>
      <c r="U88" s="48">
        <v>90.2698974609375</v>
      </c>
      <c r="V88" s="48">
        <v>155.17340087890625</v>
      </c>
    </row>
    <row r="89" spans="5:22" x14ac:dyDescent="0.25">
      <c r="E89" s="48"/>
      <c r="S89" t="s">
        <v>721</v>
      </c>
      <c r="T89" s="48">
        <v>128.08973693847656</v>
      </c>
      <c r="U89" s="48">
        <v>88.036041259765625</v>
      </c>
      <c r="V89" s="48">
        <v>159.48152160644531</v>
      </c>
    </row>
    <row r="90" spans="5:22" x14ac:dyDescent="0.25">
      <c r="E90" s="48"/>
      <c r="S90" t="s">
        <v>722</v>
      </c>
      <c r="T90" s="48">
        <v>119.4384765625</v>
      </c>
      <c r="U90" s="48">
        <v>87.746238708496094</v>
      </c>
      <c r="V90" s="48">
        <v>157.1197509765625</v>
      </c>
    </row>
    <row r="91" spans="5:22" x14ac:dyDescent="0.25">
      <c r="E91" s="48"/>
      <c r="S91" t="s">
        <v>723</v>
      </c>
      <c r="T91" s="48">
        <v>126.92488098144531</v>
      </c>
      <c r="U91" s="48">
        <v>88.800033569335938</v>
      </c>
      <c r="V91" s="48">
        <v>164.81109619140625</v>
      </c>
    </row>
    <row r="92" spans="5:22" x14ac:dyDescent="0.25">
      <c r="E92" s="48"/>
      <c r="S92" t="s">
        <v>724</v>
      </c>
      <c r="T92" s="48">
        <v>127.20848846435547</v>
      </c>
      <c r="U92" s="48">
        <v>83.084312438964844</v>
      </c>
      <c r="V92" s="48">
        <v>172.4521484375</v>
      </c>
    </row>
    <row r="93" spans="5:22" x14ac:dyDescent="0.25">
      <c r="E93" s="48"/>
      <c r="S93" t="s">
        <v>725</v>
      </c>
      <c r="T93" s="48">
        <v>122.73214721679688</v>
      </c>
      <c r="U93" s="48">
        <v>78.849235534667969</v>
      </c>
      <c r="V93" s="48">
        <v>165.43843078613281</v>
      </c>
    </row>
    <row r="94" spans="5:22" x14ac:dyDescent="0.25">
      <c r="E94" s="48"/>
      <c r="S94" t="s">
        <v>726</v>
      </c>
      <c r="T94" s="48">
        <v>125.66271209716797</v>
      </c>
      <c r="U94" s="48">
        <v>78.26806640625</v>
      </c>
      <c r="V94" s="48">
        <v>170.69322204589844</v>
      </c>
    </row>
    <row r="95" spans="5:22" x14ac:dyDescent="0.25">
      <c r="E95" s="48"/>
      <c r="S95" t="s">
        <v>727</v>
      </c>
      <c r="T95" s="48">
        <v>121.30980682373047</v>
      </c>
      <c r="U95" s="48">
        <v>83.156883239746094</v>
      </c>
      <c r="V95" s="48">
        <v>168.91435241699219</v>
      </c>
    </row>
    <row r="96" spans="5:22" x14ac:dyDescent="0.25">
      <c r="E96" s="48"/>
      <c r="S96" t="s">
        <v>728</v>
      </c>
      <c r="T96" s="48">
        <v>124.87446594238281</v>
      </c>
      <c r="U96" s="48">
        <v>85.511238098144531</v>
      </c>
      <c r="V96" s="48">
        <v>170.75506591796875</v>
      </c>
    </row>
    <row r="97" spans="5:22" x14ac:dyDescent="0.25">
      <c r="E97" s="48"/>
      <c r="S97" t="s">
        <v>729</v>
      </c>
      <c r="T97" s="48">
        <v>124.01270294189453</v>
      </c>
      <c r="U97" s="48">
        <v>80.149543762207031</v>
      </c>
      <c r="V97" s="48">
        <v>169.8712158203125</v>
      </c>
    </row>
    <row r="98" spans="5:22" x14ac:dyDescent="0.25">
      <c r="E98" s="48"/>
      <c r="S98" t="s">
        <v>730</v>
      </c>
      <c r="T98" s="48">
        <v>119.07497406005859</v>
      </c>
      <c r="U98" s="48">
        <v>80.085289001464844</v>
      </c>
      <c r="V98" s="48">
        <v>161.72756958007813</v>
      </c>
    </row>
    <row r="99" spans="5:22" x14ac:dyDescent="0.25">
      <c r="E99" s="48"/>
      <c r="S99" t="s">
        <v>731</v>
      </c>
      <c r="T99" s="48">
        <v>124.87000274658203</v>
      </c>
      <c r="U99" s="48">
        <v>84.214469909667969</v>
      </c>
      <c r="V99" s="48">
        <v>168.30502319335938</v>
      </c>
    </row>
    <row r="100" spans="5:22" x14ac:dyDescent="0.25">
      <c r="E100" s="48"/>
      <c r="S100" t="s">
        <v>732</v>
      </c>
      <c r="T100" s="48">
        <v>125.08857727050781</v>
      </c>
      <c r="U100" s="48">
        <v>87.443641662597656</v>
      </c>
      <c r="V100" s="48">
        <v>176.816650390625</v>
      </c>
    </row>
    <row r="101" spans="5:22" x14ac:dyDescent="0.25">
      <c r="E101" s="48"/>
      <c r="S101" t="s">
        <v>733</v>
      </c>
      <c r="T101" s="48">
        <v>118.95658874511719</v>
      </c>
      <c r="U101" s="48">
        <v>83.436805725097656</v>
      </c>
      <c r="V101" s="48">
        <v>167.5830078125</v>
      </c>
    </row>
    <row r="102" spans="5:22" x14ac:dyDescent="0.25">
      <c r="E102" s="48"/>
      <c r="S102" t="s">
        <v>734</v>
      </c>
      <c r="T102" s="48">
        <v>127.11510467529297</v>
      </c>
      <c r="U102" s="48">
        <v>87.701011657714844</v>
      </c>
      <c r="V102" s="48">
        <v>180.278564453125</v>
      </c>
    </row>
    <row r="103" spans="5:22" x14ac:dyDescent="0.25">
      <c r="E103" s="48"/>
      <c r="S103" t="s">
        <v>735</v>
      </c>
      <c r="T103" s="48">
        <v>125.15724945068359</v>
      </c>
      <c r="U103" s="48">
        <v>86.212844848632813</v>
      </c>
      <c r="V103" s="48">
        <v>178.58110046386719</v>
      </c>
    </row>
    <row r="104" spans="5:22" x14ac:dyDescent="0.25">
      <c r="E104" s="48"/>
      <c r="S104" t="s">
        <v>736</v>
      </c>
      <c r="T104" s="48">
        <v>123.62110137939453</v>
      </c>
      <c r="U104" s="48">
        <v>82.776824951171875</v>
      </c>
      <c r="V104" s="48">
        <v>181.24406433105469</v>
      </c>
    </row>
    <row r="105" spans="5:22" x14ac:dyDescent="0.25">
      <c r="E105" s="48"/>
      <c r="S105" t="s">
        <v>737</v>
      </c>
      <c r="T105" s="48">
        <v>131.03947448730469</v>
      </c>
      <c r="U105" s="48">
        <v>92.303466796875</v>
      </c>
      <c r="V105" s="48">
        <v>187.75700378417969</v>
      </c>
    </row>
    <row r="106" spans="5:22" x14ac:dyDescent="0.25">
      <c r="E106" s="48"/>
      <c r="S106" t="s">
        <v>738</v>
      </c>
      <c r="T106" s="48">
        <v>128.09762573242188</v>
      </c>
      <c r="U106" s="48">
        <v>86.778732299804688</v>
      </c>
      <c r="V106" s="48">
        <v>187.9249267578125</v>
      </c>
    </row>
    <row r="107" spans="5:22" x14ac:dyDescent="0.25">
      <c r="E107" s="48"/>
      <c r="S107" t="s">
        <v>739</v>
      </c>
      <c r="T107" s="48">
        <v>127.86318969726563</v>
      </c>
      <c r="U107" s="48">
        <v>90.151893615722656</v>
      </c>
      <c r="V107" s="48">
        <v>191.83682250976563</v>
      </c>
    </row>
    <row r="108" spans="5:22" x14ac:dyDescent="0.25">
      <c r="E108" s="48"/>
      <c r="S108" t="s">
        <v>740</v>
      </c>
      <c r="T108" s="48">
        <v>132.41606140136719</v>
      </c>
      <c r="U108" s="48">
        <v>87.942596435546875</v>
      </c>
      <c r="V108" s="48">
        <v>192.15937805175781</v>
      </c>
    </row>
    <row r="109" spans="5:22" x14ac:dyDescent="0.25">
      <c r="E109" s="48"/>
      <c r="S109" t="s">
        <v>741</v>
      </c>
      <c r="T109" s="48">
        <v>125.58687591552734</v>
      </c>
      <c r="U109" s="48">
        <v>82.444931030273438</v>
      </c>
      <c r="V109" s="48">
        <v>185.94386291503906</v>
      </c>
    </row>
    <row r="110" spans="5:22" x14ac:dyDescent="0.25">
      <c r="E110" s="48"/>
      <c r="S110" t="s">
        <v>742</v>
      </c>
      <c r="T110" s="48">
        <v>125.05022430419922</v>
      </c>
      <c r="U110" s="48">
        <v>87.3411865234375</v>
      </c>
      <c r="V110" s="48">
        <v>178.44975280761719</v>
      </c>
    </row>
    <row r="111" spans="5:22" x14ac:dyDescent="0.25">
      <c r="E111" s="48"/>
      <c r="S111" t="s">
        <v>743</v>
      </c>
      <c r="T111" s="48">
        <v>129.12774658203125</v>
      </c>
      <c r="U111" s="48">
        <v>93.794303894042969</v>
      </c>
      <c r="V111" s="48">
        <v>190.3447265625</v>
      </c>
    </row>
    <row r="112" spans="5:22" x14ac:dyDescent="0.25">
      <c r="E112" s="48"/>
      <c r="S112" t="s">
        <v>744</v>
      </c>
      <c r="T112" s="48">
        <v>129.67381286621094</v>
      </c>
      <c r="U112" s="48">
        <v>89.511390686035156</v>
      </c>
      <c r="V112" s="48">
        <v>186.66465759277344</v>
      </c>
    </row>
    <row r="113" spans="5:22" x14ac:dyDescent="0.25">
      <c r="E113" s="48"/>
      <c r="S113" t="s">
        <v>745</v>
      </c>
      <c r="T113" s="48">
        <v>132.35952758789063</v>
      </c>
      <c r="U113" s="48">
        <v>80.805099487304688</v>
      </c>
      <c r="V113" s="48">
        <v>193.74526977539063</v>
      </c>
    </row>
    <row r="114" spans="5:22" x14ac:dyDescent="0.25">
      <c r="E114" s="48"/>
      <c r="S114" t="s">
        <v>746</v>
      </c>
      <c r="T114" s="48">
        <v>135.56106567382813</v>
      </c>
      <c r="U114" s="48">
        <v>73.821189880371094</v>
      </c>
      <c r="V114" s="48">
        <v>188.86601257324219</v>
      </c>
    </row>
    <row r="115" spans="5:22" x14ac:dyDescent="0.25">
      <c r="E115" s="48"/>
      <c r="S115" t="s">
        <v>747</v>
      </c>
      <c r="T115" s="48">
        <v>132.27348327636719</v>
      </c>
      <c r="U115" s="48">
        <v>57.140247344970703</v>
      </c>
      <c r="V115" s="48">
        <v>197.07778930664063</v>
      </c>
    </row>
    <row r="116" spans="5:22" x14ac:dyDescent="0.25">
      <c r="E116" s="48"/>
      <c r="S116" t="s">
        <v>748</v>
      </c>
      <c r="T116" s="48">
        <v>135.69691467285156</v>
      </c>
      <c r="U116" s="48">
        <v>52.986595153808594</v>
      </c>
      <c r="V116" s="48">
        <v>206.50296020507813</v>
      </c>
    </row>
    <row r="117" spans="5:22" x14ac:dyDescent="0.25">
      <c r="E117" s="48"/>
      <c r="S117" t="s">
        <v>749</v>
      </c>
      <c r="T117" s="48">
        <v>142.30804443359375</v>
      </c>
      <c r="U117" s="48">
        <v>62.876014709472656</v>
      </c>
      <c r="V117" s="48">
        <v>211.63870239257813</v>
      </c>
    </row>
    <row r="118" spans="5:22" x14ac:dyDescent="0.25">
      <c r="E118" s="48"/>
      <c r="S118" t="s">
        <v>750</v>
      </c>
      <c r="T118" s="48">
        <v>131.55290222167969</v>
      </c>
      <c r="U118" s="48">
        <v>57.919181823730469</v>
      </c>
      <c r="V118" s="48">
        <v>200.53456115722656</v>
      </c>
    </row>
    <row r="119" spans="5:22" x14ac:dyDescent="0.25">
      <c r="E119" s="48"/>
      <c r="S119" t="s">
        <v>751</v>
      </c>
      <c r="T119" s="48">
        <v>142.28228759765625</v>
      </c>
      <c r="U119" s="48">
        <v>52.427494049072266</v>
      </c>
      <c r="V119" s="48">
        <v>205.7354736328125</v>
      </c>
    </row>
    <row r="120" spans="5:22" x14ac:dyDescent="0.25">
      <c r="E120" s="48"/>
      <c r="S120" t="s">
        <v>752</v>
      </c>
      <c r="T120" s="48">
        <v>142.24476623535156</v>
      </c>
      <c r="U120" s="48">
        <v>51.988117218017578</v>
      </c>
      <c r="V120" s="48">
        <v>211.9429931640625</v>
      </c>
    </row>
    <row r="121" spans="5:22" x14ac:dyDescent="0.25">
      <c r="E121" s="48"/>
      <c r="S121" t="s">
        <v>753</v>
      </c>
      <c r="T121" s="48">
        <v>135.60833740234375</v>
      </c>
      <c r="U121" s="48">
        <v>48.340534210205078</v>
      </c>
      <c r="V121" s="48">
        <v>201.18194580078125</v>
      </c>
    </row>
    <row r="122" spans="5:22" x14ac:dyDescent="0.25">
      <c r="E122" s="48"/>
      <c r="S122" t="s">
        <v>754</v>
      </c>
      <c r="T122" s="48">
        <v>142.9169921875</v>
      </c>
      <c r="U122" s="48">
        <v>51.370456695556641</v>
      </c>
      <c r="V122" s="48">
        <v>216.32192993164063</v>
      </c>
    </row>
    <row r="123" spans="5:22" x14ac:dyDescent="0.25">
      <c r="E123" s="48"/>
      <c r="S123" t="s">
        <v>755</v>
      </c>
      <c r="T123" s="48">
        <v>141.53742980957031</v>
      </c>
      <c r="U123" s="48">
        <v>52.016349792480469</v>
      </c>
      <c r="V123" s="48">
        <v>211.73847961425781</v>
      </c>
    </row>
    <row r="124" spans="5:22" x14ac:dyDescent="0.25">
      <c r="E124" s="48"/>
      <c r="S124" t="s">
        <v>756</v>
      </c>
      <c r="T124" s="48">
        <v>144.451416015625</v>
      </c>
      <c r="U124" s="48">
        <v>61.868007659912109</v>
      </c>
      <c r="V124" s="48">
        <v>202.0152587890625</v>
      </c>
    </row>
    <row r="125" spans="5:22" x14ac:dyDescent="0.25">
      <c r="E125" s="48"/>
      <c r="S125" t="s">
        <v>757</v>
      </c>
      <c r="T125" s="48">
        <v>151.55012512207031</v>
      </c>
      <c r="U125" s="48">
        <v>66.002540588378906</v>
      </c>
      <c r="V125" s="48">
        <v>219.76727294921875</v>
      </c>
    </row>
    <row r="126" spans="5:22" x14ac:dyDescent="0.25">
      <c r="E126" s="48"/>
      <c r="S126" t="s">
        <v>758</v>
      </c>
      <c r="T126" s="48">
        <v>156.69081115722656</v>
      </c>
      <c r="U126" s="48">
        <v>66.075729370117188</v>
      </c>
      <c r="V126" s="48">
        <v>227.77412414550781</v>
      </c>
    </row>
    <row r="127" spans="5:22" x14ac:dyDescent="0.25">
      <c r="S127" t="s">
        <v>759</v>
      </c>
      <c r="T127" s="48">
        <v>151.56541442871094</v>
      </c>
      <c r="U127" s="48">
        <v>66.303672790527344</v>
      </c>
      <c r="V127" s="48">
        <v>234.28305053710938</v>
      </c>
    </row>
  </sheetData>
  <mergeCells count="1">
    <mergeCell ref="A28:J30"/>
  </mergeCells>
  <pageMargins left="0.7" right="0.7" top="0.75" bottom="0.75" header="0.3" footer="0.3"/>
  <pageSetup paperSize="9" orientation="portrait" r:id="rId1"/>
  <headerFooter differentFirst="1">
    <oddHeader>&amp;R&amp;K235C24WTO - Internal</oddHeader>
    <firstHeader>&amp;R&amp;K235C24WTO - Internal</first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7E896-E4B9-4D5D-B770-35EA79F23FA6}">
  <dimension ref="A1:S20"/>
  <sheetViews>
    <sheetView showGridLines="0" zoomScale="70" zoomScaleNormal="70" workbookViewId="0"/>
  </sheetViews>
  <sheetFormatPr defaultRowHeight="15" x14ac:dyDescent="0.25"/>
  <cols>
    <col min="1" max="1" width="9.140625" customWidth="1"/>
    <col min="13" max="13" width="9.140625" customWidth="1"/>
  </cols>
  <sheetData>
    <row r="1" spans="1:19" ht="24" x14ac:dyDescent="0.4">
      <c r="A1" s="6" t="s">
        <v>902</v>
      </c>
    </row>
    <row r="2" spans="1:19" ht="18.75" x14ac:dyDescent="0.3">
      <c r="A2" s="7" t="s">
        <v>903</v>
      </c>
      <c r="N2" s="1" t="str">
        <f>HYPERLINK("#'Contents'!A1","&lt;&lt;Back")</f>
        <v>&lt;&lt;Back</v>
      </c>
      <c r="R2" t="s">
        <v>904</v>
      </c>
      <c r="S2" t="s">
        <v>35</v>
      </c>
    </row>
    <row r="3" spans="1:19" x14ac:dyDescent="0.25">
      <c r="Q3" t="s">
        <v>53</v>
      </c>
      <c r="R3" s="61">
        <v>0.1389448705410869</v>
      </c>
      <c r="S3" s="61">
        <v>9.7728576077221144E-2</v>
      </c>
    </row>
    <row r="4" spans="1:19" x14ac:dyDescent="0.25">
      <c r="Q4" t="s">
        <v>48</v>
      </c>
      <c r="R4" s="62">
        <v>9.8757245408911884E-2</v>
      </c>
      <c r="S4" s="62">
        <v>0.14623570945400116</v>
      </c>
    </row>
    <row r="5" spans="1:19" x14ac:dyDescent="0.25">
      <c r="Q5" t="s">
        <v>49</v>
      </c>
      <c r="R5" s="62">
        <v>0.14734987443103287</v>
      </c>
      <c r="S5" s="62">
        <v>4.5390450774062369E-2</v>
      </c>
    </row>
    <row r="6" spans="1:19" x14ac:dyDescent="0.25">
      <c r="Q6" t="s">
        <v>51</v>
      </c>
      <c r="R6" s="62">
        <v>0.14487121601836214</v>
      </c>
      <c r="S6" s="62">
        <v>0.10106990142664127</v>
      </c>
    </row>
    <row r="18" spans="1:2" x14ac:dyDescent="0.25">
      <c r="A18" s="65" t="s">
        <v>905</v>
      </c>
    </row>
    <row r="19" spans="1:2" x14ac:dyDescent="0.25">
      <c r="A19" s="65" t="s">
        <v>1216</v>
      </c>
    </row>
    <row r="20" spans="1:2" x14ac:dyDescent="0.25">
      <c r="B20" s="64"/>
    </row>
  </sheetData>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29DE9-6F96-495B-8FE4-F1460FC73AF8}">
  <dimension ref="A1:P22"/>
  <sheetViews>
    <sheetView showGridLines="0" zoomScale="70" zoomScaleNormal="70" workbookViewId="0"/>
  </sheetViews>
  <sheetFormatPr defaultRowHeight="15" x14ac:dyDescent="0.25"/>
  <cols>
    <col min="1" max="1" width="22.42578125" customWidth="1"/>
  </cols>
  <sheetData>
    <row r="1" spans="1:16" ht="24" x14ac:dyDescent="0.4">
      <c r="A1" s="6" t="s">
        <v>907</v>
      </c>
      <c r="B1" s="66"/>
      <c r="C1" s="66"/>
      <c r="D1" s="9"/>
      <c r="E1" s="9"/>
    </row>
    <row r="2" spans="1:16" ht="18.75" x14ac:dyDescent="0.3">
      <c r="A2" s="7" t="s">
        <v>914</v>
      </c>
      <c r="B2" s="66"/>
      <c r="C2" s="66"/>
      <c r="D2" s="9"/>
      <c r="E2" s="9"/>
      <c r="L2" s="1" t="str">
        <f>HYPERLINK("#'Contents'!A1","&lt;&lt;Back")</f>
        <v>&lt;&lt;Back</v>
      </c>
      <c r="O2" s="65"/>
      <c r="P2" s="67" t="s">
        <v>908</v>
      </c>
    </row>
    <row r="3" spans="1:16" ht="15" customHeight="1" x14ac:dyDescent="0.25">
      <c r="A3" s="63"/>
      <c r="B3" s="66"/>
      <c r="C3" s="66"/>
      <c r="D3" s="9"/>
      <c r="E3" s="9"/>
      <c r="O3" s="68" t="s">
        <v>909</v>
      </c>
      <c r="P3" s="67">
        <v>-0.59544635966040649</v>
      </c>
    </row>
    <row r="4" spans="1:16" ht="15" customHeight="1" x14ac:dyDescent="0.25">
      <c r="C4" s="66"/>
      <c r="D4" s="9"/>
      <c r="E4" s="9"/>
      <c r="O4" s="68" t="s">
        <v>910</v>
      </c>
      <c r="P4" s="67">
        <v>0.14772709924885863</v>
      </c>
    </row>
    <row r="5" spans="1:16" ht="15" customHeight="1" x14ac:dyDescent="0.25">
      <c r="C5" s="66"/>
      <c r="D5" s="9"/>
      <c r="E5" s="9"/>
      <c r="O5" s="68" t="s">
        <v>911</v>
      </c>
      <c r="P5" s="67">
        <v>0.40294072244519907</v>
      </c>
    </row>
    <row r="6" spans="1:16" ht="15" customHeight="1" x14ac:dyDescent="0.25">
      <c r="C6" s="66"/>
      <c r="D6" s="9"/>
      <c r="E6" s="9"/>
      <c r="O6" s="69" t="s">
        <v>912</v>
      </c>
      <c r="P6" s="67">
        <v>0.79</v>
      </c>
    </row>
    <row r="22" spans="1:1" x14ac:dyDescent="0.25">
      <c r="A22" s="65" t="s">
        <v>913</v>
      </c>
    </row>
  </sheetData>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22EE-C987-4570-A137-D40209B88AA2}">
  <dimension ref="A1:U51"/>
  <sheetViews>
    <sheetView showGridLines="0" zoomScale="70" zoomScaleNormal="70" workbookViewId="0"/>
  </sheetViews>
  <sheetFormatPr defaultRowHeight="15" x14ac:dyDescent="0.25"/>
  <cols>
    <col min="13" max="13" width="5.5703125" customWidth="1"/>
    <col min="14" max="14" width="9.140625" customWidth="1"/>
    <col min="17" max="18" width="9.140625" customWidth="1"/>
    <col min="19" max="19" width="45.7109375" customWidth="1"/>
  </cols>
  <sheetData>
    <row r="1" spans="1:21" s="12" customFormat="1" ht="24" x14ac:dyDescent="0.4">
      <c r="A1" s="74" t="s">
        <v>1217</v>
      </c>
    </row>
    <row r="2" spans="1:21" ht="15" customHeight="1" x14ac:dyDescent="0.3">
      <c r="A2" s="75" t="s">
        <v>903</v>
      </c>
      <c r="P2" s="1" t="str">
        <f>HYPERLINK("#'Contents'!A1","&lt;&lt;Back")</f>
        <v>&lt;&lt;Back</v>
      </c>
      <c r="S2" s="12"/>
      <c r="T2" t="s">
        <v>34</v>
      </c>
      <c r="U2" t="s">
        <v>35</v>
      </c>
    </row>
    <row r="3" spans="1:21" x14ac:dyDescent="0.25">
      <c r="S3" t="s">
        <v>915</v>
      </c>
      <c r="T3" s="71">
        <v>0.10399023698490538</v>
      </c>
      <c r="U3" s="71">
        <v>-1.5583393238285625E-2</v>
      </c>
    </row>
    <row r="4" spans="1:21" x14ac:dyDescent="0.25">
      <c r="B4" s="70"/>
      <c r="S4" t="s">
        <v>916</v>
      </c>
      <c r="T4" s="71">
        <v>0.16446324153722569</v>
      </c>
      <c r="U4" s="71">
        <v>7.0674327626698272E-2</v>
      </c>
    </row>
    <row r="5" spans="1:21" x14ac:dyDescent="0.25">
      <c r="S5" t="s">
        <v>917</v>
      </c>
      <c r="T5" s="71">
        <v>0.14140226166478384</v>
      </c>
      <c r="U5" s="71">
        <v>0.115648634329184</v>
      </c>
    </row>
    <row r="6" spans="1:21" x14ac:dyDescent="0.25">
      <c r="S6" t="s">
        <v>918</v>
      </c>
      <c r="T6" s="71">
        <v>0.12504020017157338</v>
      </c>
      <c r="U6" s="71">
        <v>0.10782103663356715</v>
      </c>
    </row>
    <row r="7" spans="1:21" x14ac:dyDescent="0.25">
      <c r="S7" t="s">
        <v>919</v>
      </c>
      <c r="T7" s="67">
        <v>0.15911892311146514</v>
      </c>
      <c r="U7" s="67">
        <v>0.14410719596015353</v>
      </c>
    </row>
    <row r="8" spans="1:21" x14ac:dyDescent="0.25">
      <c r="S8" t="s">
        <v>920</v>
      </c>
      <c r="T8" s="67">
        <v>0.18294627603582714</v>
      </c>
      <c r="U8" s="67">
        <v>0.11706119715059254</v>
      </c>
    </row>
    <row r="9" spans="1:21" x14ac:dyDescent="0.25">
      <c r="S9" t="s">
        <v>921</v>
      </c>
      <c r="T9" s="71">
        <v>0.12437319103335247</v>
      </c>
      <c r="U9" s="71">
        <v>9.1757792736886182E-2</v>
      </c>
    </row>
    <row r="10" spans="1:21" s="12" customFormat="1" x14ac:dyDescent="0.25">
      <c r="S10" t="s">
        <v>922</v>
      </c>
      <c r="T10" s="71">
        <v>0.14487121601836214</v>
      </c>
      <c r="U10" s="71">
        <v>0.10106990142664127</v>
      </c>
    </row>
    <row r="13" spans="1:21" x14ac:dyDescent="0.25">
      <c r="O13" s="71"/>
      <c r="P13" s="71"/>
    </row>
    <row r="31" spans="3:3" x14ac:dyDescent="0.25">
      <c r="C31" s="12"/>
    </row>
    <row r="32" spans="3:3" x14ac:dyDescent="0.25">
      <c r="C32" s="48"/>
    </row>
    <row r="34" spans="1:6" x14ac:dyDescent="0.25">
      <c r="C34" s="48"/>
    </row>
    <row r="35" spans="1:6" ht="15.75" x14ac:dyDescent="0.25">
      <c r="A35" s="72" t="s">
        <v>923</v>
      </c>
    </row>
    <row r="36" spans="1:6" ht="15.75" x14ac:dyDescent="0.25">
      <c r="A36" s="72" t="s">
        <v>906</v>
      </c>
    </row>
    <row r="38" spans="1:6" x14ac:dyDescent="0.25">
      <c r="D38" s="67"/>
    </row>
    <row r="40" spans="1:6" x14ac:dyDescent="0.25">
      <c r="D40" s="12"/>
      <c r="F40" s="12"/>
    </row>
    <row r="41" spans="1:6" x14ac:dyDescent="0.25">
      <c r="B41" s="48"/>
      <c r="D41" s="73"/>
      <c r="F41" s="67"/>
    </row>
    <row r="42" spans="1:6" x14ac:dyDescent="0.25">
      <c r="B42" s="48"/>
      <c r="D42" s="73"/>
      <c r="F42" s="67"/>
    </row>
    <row r="43" spans="1:6" x14ac:dyDescent="0.25">
      <c r="B43" s="48"/>
      <c r="D43" s="73"/>
      <c r="F43" s="67"/>
    </row>
    <row r="44" spans="1:6" x14ac:dyDescent="0.25">
      <c r="B44" s="48"/>
      <c r="D44" s="73"/>
      <c r="F44" s="67"/>
    </row>
    <row r="45" spans="1:6" x14ac:dyDescent="0.25">
      <c r="B45" s="48"/>
      <c r="D45" s="73"/>
      <c r="F45" s="67"/>
    </row>
    <row r="46" spans="1:6" x14ac:dyDescent="0.25">
      <c r="B46" s="48"/>
      <c r="D46" s="73"/>
      <c r="F46" s="67"/>
    </row>
    <row r="47" spans="1:6" x14ac:dyDescent="0.25">
      <c r="B47" s="48"/>
      <c r="D47" s="73"/>
      <c r="F47" s="67"/>
    </row>
    <row r="48" spans="1:6" x14ac:dyDescent="0.25">
      <c r="B48" s="48"/>
      <c r="D48" s="73"/>
      <c r="F48" s="67"/>
    </row>
    <row r="49" spans="2:2" x14ac:dyDescent="0.25">
      <c r="B49" s="48"/>
    </row>
    <row r="50" spans="2:2" x14ac:dyDescent="0.25">
      <c r="B50" s="48"/>
    </row>
    <row r="51" spans="2:2" x14ac:dyDescent="0.25">
      <c r="B51" s="48"/>
    </row>
  </sheetData>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AAD56-4B10-41E6-A261-496B766A231F}">
  <dimension ref="A1:AD62"/>
  <sheetViews>
    <sheetView showGridLines="0" zoomScale="70" zoomScaleNormal="70" workbookViewId="0"/>
  </sheetViews>
  <sheetFormatPr defaultColWidth="8.42578125" defaultRowHeight="15" x14ac:dyDescent="0.25"/>
  <cols>
    <col min="1" max="1" width="9.140625" style="76" customWidth="1"/>
    <col min="2" max="2" width="20.5703125" style="76" customWidth="1"/>
    <col min="3" max="16384" width="8.42578125" style="76"/>
  </cols>
  <sheetData>
    <row r="1" spans="1:30" ht="24" x14ac:dyDescent="0.4">
      <c r="A1" s="83" t="s">
        <v>1218</v>
      </c>
    </row>
    <row r="2" spans="1:30" ht="18.75" x14ac:dyDescent="0.3">
      <c r="A2" s="84" t="s">
        <v>903</v>
      </c>
      <c r="U2" s="1" t="str">
        <f>HYPERLINK("#'Contents'!A1","&lt;&lt;Back")</f>
        <v>&lt;&lt;Back</v>
      </c>
      <c r="Y2" s="286" t="s">
        <v>522</v>
      </c>
      <c r="AC2" s="76" t="s">
        <v>526</v>
      </c>
    </row>
    <row r="3" spans="1:30" x14ac:dyDescent="0.25">
      <c r="Y3" s="76" t="s">
        <v>924</v>
      </c>
      <c r="Z3" s="76" t="s">
        <v>925</v>
      </c>
      <c r="AA3" s="76" t="s">
        <v>926</v>
      </c>
      <c r="AB3" s="76" t="s">
        <v>927</v>
      </c>
      <c r="AC3" s="76" t="s">
        <v>924</v>
      </c>
      <c r="AD3" s="76" t="s">
        <v>925</v>
      </c>
    </row>
    <row r="4" spans="1:30" x14ac:dyDescent="0.25">
      <c r="A4" s="309"/>
      <c r="X4" s="78" t="s">
        <v>5</v>
      </c>
      <c r="Y4" s="287">
        <v>8.632369095569388E-2</v>
      </c>
      <c r="Z4" s="287">
        <v>0.10939928073524842</v>
      </c>
      <c r="AA4" s="287">
        <v>0.18281662727651884</v>
      </c>
      <c r="AB4" s="287">
        <v>0.14878589041668408</v>
      </c>
      <c r="AC4" s="287">
        <v>0.11515125979607314</v>
      </c>
      <c r="AD4" s="287">
        <v>4.5583703525833436E-2</v>
      </c>
    </row>
    <row r="5" spans="1:30" x14ac:dyDescent="0.25">
      <c r="A5" s="309"/>
      <c r="X5" s="78" t="s">
        <v>928</v>
      </c>
      <c r="Y5" s="287">
        <v>8.5863121968744391E-2</v>
      </c>
      <c r="Z5" s="287">
        <v>7.0608586255700587E-2</v>
      </c>
      <c r="AA5" s="287">
        <v>0.22139435870143692</v>
      </c>
      <c r="AB5" s="287">
        <v>0.14748858447488583</v>
      </c>
      <c r="AC5" s="287">
        <v>0.23523573200992556</v>
      </c>
      <c r="AD5" s="287">
        <v>7.6380728554641591E-2</v>
      </c>
    </row>
    <row r="6" spans="1:30" x14ac:dyDescent="0.25">
      <c r="A6" s="77"/>
      <c r="X6" s="78" t="s">
        <v>929</v>
      </c>
      <c r="Y6" s="287">
        <v>4.8518454340668864E-2</v>
      </c>
      <c r="Z6" s="287">
        <v>7.9183529825796239E-2</v>
      </c>
      <c r="AA6" s="287">
        <v>0.13993482983345401</v>
      </c>
      <c r="AB6" s="287">
        <v>0.14851150202976995</v>
      </c>
      <c r="AC6" s="287">
        <v>3.1730292513634108E-2</v>
      </c>
      <c r="AD6" s="287">
        <v>-1.9403228436328062E-2</v>
      </c>
    </row>
    <row r="7" spans="1:30" x14ac:dyDescent="0.25">
      <c r="A7" s="77"/>
      <c r="X7" s="78" t="s">
        <v>773</v>
      </c>
      <c r="Y7" s="287">
        <v>0.27514792899408286</v>
      </c>
      <c r="Z7" s="287">
        <v>0.26977455101260983</v>
      </c>
      <c r="AA7" s="287">
        <v>0.29176882661996495</v>
      </c>
      <c r="AB7" s="287">
        <v>0.24293785310734464</v>
      </c>
      <c r="AC7" s="287">
        <v>8.7587006960556851E-2</v>
      </c>
      <c r="AD7" s="287">
        <v>0.16641588925669576</v>
      </c>
    </row>
    <row r="8" spans="1:30" x14ac:dyDescent="0.25">
      <c r="A8" s="77"/>
      <c r="X8" s="78" t="s">
        <v>930</v>
      </c>
      <c r="Y8" s="287">
        <v>9.0559440559440554E-2</v>
      </c>
      <c r="Z8" s="287">
        <v>0.14861549246407291</v>
      </c>
      <c r="AA8" s="287">
        <v>0.1420893516963386</v>
      </c>
      <c r="AB8" s="287">
        <v>0.11831943157244362</v>
      </c>
      <c r="AC8" s="287">
        <v>0.1260019236934915</v>
      </c>
      <c r="AD8" s="287">
        <v>5.7674702471772962E-2</v>
      </c>
    </row>
    <row r="9" spans="1:30" x14ac:dyDescent="0.25">
      <c r="I9" s="78"/>
      <c r="X9" s="78" t="s">
        <v>931</v>
      </c>
      <c r="Y9" s="287">
        <v>3.6363636363636364E-3</v>
      </c>
      <c r="Z9" s="287">
        <v>1.2171181782489203E-2</v>
      </c>
      <c r="AA9" s="287">
        <v>6.0518731988472622E-2</v>
      </c>
      <c r="AB9" s="287">
        <v>4.8419367747098839E-2</v>
      </c>
      <c r="AC9" s="287">
        <v>7.4879227053140096E-2</v>
      </c>
      <c r="AD9" s="287">
        <v>4.4996121024049651E-2</v>
      </c>
    </row>
    <row r="10" spans="1:30" x14ac:dyDescent="0.25">
      <c r="I10" s="78"/>
      <c r="X10" s="78" t="s">
        <v>932</v>
      </c>
      <c r="Y10" s="287">
        <v>-9.7593582887700536E-2</v>
      </c>
      <c r="Z10" s="287">
        <v>-1.5717092337917484E-2</v>
      </c>
      <c r="AA10" s="287">
        <v>0.20158450704225353</v>
      </c>
      <c r="AB10" s="287">
        <v>8.8598402323892517E-2</v>
      </c>
      <c r="AC10" s="287">
        <v>0.10814814814814815</v>
      </c>
      <c r="AD10" s="287">
        <v>-7.9840319361277438E-3</v>
      </c>
    </row>
    <row r="11" spans="1:30" x14ac:dyDescent="0.25">
      <c r="I11" s="78"/>
      <c r="X11" s="78" t="s">
        <v>933</v>
      </c>
      <c r="Y11" s="287">
        <v>0.31214689265536721</v>
      </c>
      <c r="Z11" s="287">
        <v>0.58256880733944949</v>
      </c>
      <c r="AA11" s="287">
        <v>0.35443037974683544</v>
      </c>
      <c r="AB11" s="287">
        <v>0.24482338611449453</v>
      </c>
      <c r="AC11" s="287">
        <v>5.4897739504843918E-2</v>
      </c>
      <c r="AD11" s="287">
        <v>-0.11400966183574879</v>
      </c>
    </row>
    <row r="12" spans="1:30" x14ac:dyDescent="0.25">
      <c r="I12" s="78"/>
      <c r="X12" s="78" t="s">
        <v>934</v>
      </c>
      <c r="Y12" s="287">
        <v>0.15413533834586465</v>
      </c>
      <c r="Z12" s="287">
        <v>0.17375886524822695</v>
      </c>
      <c r="AA12" s="287">
        <v>0.13268608414239483</v>
      </c>
      <c r="AB12" s="287">
        <v>0.3446153846153846</v>
      </c>
      <c r="AC12" s="287">
        <v>0.13680781758957655</v>
      </c>
      <c r="AD12" s="287">
        <v>3.0211480362537766E-2</v>
      </c>
    </row>
    <row r="13" spans="1:30" x14ac:dyDescent="0.25">
      <c r="I13" s="78"/>
    </row>
    <row r="14" spans="1:30" x14ac:dyDescent="0.25">
      <c r="I14" s="79"/>
    </row>
    <row r="15" spans="1:30" x14ac:dyDescent="0.25">
      <c r="I15" s="78"/>
    </row>
    <row r="16" spans="1:30" x14ac:dyDescent="0.25">
      <c r="I16" s="78"/>
    </row>
    <row r="17" spans="1:20" x14ac:dyDescent="0.25">
      <c r="A17" s="77"/>
      <c r="B17" s="80"/>
      <c r="C17" s="80"/>
      <c r="D17" s="80"/>
      <c r="E17" s="80"/>
      <c r="F17" s="80"/>
      <c r="G17" s="80"/>
      <c r="H17" s="80"/>
    </row>
    <row r="21" spans="1:20" ht="25.5" customHeight="1" x14ac:dyDescent="0.25"/>
    <row r="24" spans="1:20" ht="15" customHeight="1" x14ac:dyDescent="0.25">
      <c r="J24" s="85"/>
      <c r="K24" s="85"/>
      <c r="L24" s="85"/>
      <c r="M24" s="85"/>
      <c r="N24" s="85"/>
      <c r="O24" s="85"/>
      <c r="P24" s="85"/>
      <c r="Q24" s="85"/>
      <c r="R24" s="85"/>
      <c r="S24" s="85"/>
      <c r="T24" s="85"/>
    </row>
    <row r="25" spans="1:20" ht="24.6" customHeight="1" x14ac:dyDescent="0.25"/>
    <row r="26" spans="1:20" x14ac:dyDescent="0.25">
      <c r="A26" s="86" t="s">
        <v>935</v>
      </c>
    </row>
    <row r="28" spans="1:20" x14ac:dyDescent="0.25">
      <c r="A28" s="77"/>
    </row>
    <row r="29" spans="1:20" x14ac:dyDescent="0.25">
      <c r="A29" s="77"/>
    </row>
    <row r="39" spans="1:1" x14ac:dyDescent="0.25">
      <c r="A39" s="77"/>
    </row>
    <row r="40" spans="1:1" x14ac:dyDescent="0.25">
      <c r="A40" s="77"/>
    </row>
    <row r="43" spans="1:1" ht="19.5" x14ac:dyDescent="0.3">
      <c r="A43" s="81"/>
    </row>
    <row r="44" spans="1:1" x14ac:dyDescent="0.25">
      <c r="A44" s="82"/>
    </row>
    <row r="45" spans="1:1" x14ac:dyDescent="0.25">
      <c r="A45" s="82"/>
    </row>
    <row r="46" spans="1:1" x14ac:dyDescent="0.25">
      <c r="A46" s="82"/>
    </row>
    <row r="47" spans="1:1" x14ac:dyDescent="0.25">
      <c r="A47" s="82"/>
    </row>
    <row r="48" spans="1:1" x14ac:dyDescent="0.25">
      <c r="A48" s="82"/>
    </row>
    <row r="49" spans="1:1" x14ac:dyDescent="0.25">
      <c r="A49" s="82"/>
    </row>
    <row r="50" spans="1:1" x14ac:dyDescent="0.25">
      <c r="A50" s="82"/>
    </row>
    <row r="51" spans="1:1" x14ac:dyDescent="0.25">
      <c r="A51" s="82"/>
    </row>
    <row r="52" spans="1:1" x14ac:dyDescent="0.25">
      <c r="A52" s="82"/>
    </row>
    <row r="53" spans="1:1" x14ac:dyDescent="0.25">
      <c r="A53" s="82"/>
    </row>
    <row r="54" spans="1:1" x14ac:dyDescent="0.25">
      <c r="A54" s="82"/>
    </row>
    <row r="55" spans="1:1" x14ac:dyDescent="0.25">
      <c r="A55" s="82"/>
    </row>
    <row r="56" spans="1:1" x14ac:dyDescent="0.25">
      <c r="A56" s="82"/>
    </row>
    <row r="57" spans="1:1" x14ac:dyDescent="0.25">
      <c r="A57" s="82"/>
    </row>
    <row r="58" spans="1:1" x14ac:dyDescent="0.25">
      <c r="A58" s="82"/>
    </row>
    <row r="59" spans="1:1" x14ac:dyDescent="0.25">
      <c r="A59" s="82"/>
    </row>
    <row r="60" spans="1:1" x14ac:dyDescent="0.25">
      <c r="A60" s="82"/>
    </row>
    <row r="61" spans="1:1" x14ac:dyDescent="0.25">
      <c r="A61" s="82"/>
    </row>
    <row r="62" spans="1:1" x14ac:dyDescent="0.25">
      <c r="A62" s="82"/>
    </row>
  </sheetData>
  <mergeCells count="1">
    <mergeCell ref="A4:A5"/>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C10B4-C398-44D9-B01B-1DAA7E31915F}">
  <sheetPr>
    <pageSetUpPr fitToPage="1"/>
  </sheetPr>
  <dimension ref="A1:AI54"/>
  <sheetViews>
    <sheetView showGridLines="0" zoomScale="70" zoomScaleNormal="70" workbookViewId="0"/>
  </sheetViews>
  <sheetFormatPr defaultRowHeight="15" x14ac:dyDescent="0.25"/>
  <cols>
    <col min="14" max="14" width="23.7109375" bestFit="1" customWidth="1"/>
    <col min="15" max="15" width="7.5703125" bestFit="1" customWidth="1"/>
  </cols>
  <sheetData>
    <row r="1" spans="1:35" ht="24" x14ac:dyDescent="0.4">
      <c r="A1" s="6" t="s">
        <v>936</v>
      </c>
    </row>
    <row r="2" spans="1:35" ht="18.75" x14ac:dyDescent="0.3">
      <c r="A2" s="7" t="s">
        <v>903</v>
      </c>
      <c r="R2" s="1" t="str">
        <f>HYPERLINK("#'Contents'!A1","&lt;&lt;Back")</f>
        <v>&lt;&lt;Back</v>
      </c>
      <c r="U2" s="310" t="s">
        <v>53</v>
      </c>
      <c r="V2" s="310"/>
      <c r="W2" s="310"/>
      <c r="Y2" s="13" t="s">
        <v>48</v>
      </c>
      <c r="Z2" s="13"/>
      <c r="AA2" s="13"/>
      <c r="AC2" s="13" t="s">
        <v>49</v>
      </c>
      <c r="AD2" s="13"/>
      <c r="AE2" s="13"/>
      <c r="AG2" s="13" t="s">
        <v>51</v>
      </c>
      <c r="AH2" s="13"/>
      <c r="AI2" s="13"/>
    </row>
    <row r="3" spans="1:35" x14ac:dyDescent="0.25">
      <c r="V3" t="s">
        <v>16</v>
      </c>
      <c r="W3" t="s">
        <v>15</v>
      </c>
      <c r="Z3" t="s">
        <v>16</v>
      </c>
      <c r="AA3" t="s">
        <v>15</v>
      </c>
      <c r="AD3" t="s">
        <v>16</v>
      </c>
      <c r="AE3" t="s">
        <v>15</v>
      </c>
      <c r="AH3" t="s">
        <v>16</v>
      </c>
      <c r="AI3" t="s">
        <v>15</v>
      </c>
    </row>
    <row r="4" spans="1:35" x14ac:dyDescent="0.25">
      <c r="U4" t="s">
        <v>937</v>
      </c>
      <c r="V4" s="48">
        <v>16.325864833667268</v>
      </c>
      <c r="W4" s="48">
        <v>15.757550107368434</v>
      </c>
      <c r="Y4" t="s">
        <v>937</v>
      </c>
      <c r="Z4" s="48">
        <v>9.725194361154621</v>
      </c>
      <c r="AA4" s="48">
        <v>16.492949083221188</v>
      </c>
      <c r="AC4" t="s">
        <v>937</v>
      </c>
      <c r="AD4" s="48">
        <v>19.983312448651567</v>
      </c>
      <c r="AE4" s="48">
        <v>13.157569546063064</v>
      </c>
      <c r="AG4" t="s">
        <v>937</v>
      </c>
      <c r="AH4" s="48">
        <v>14.586565839727395</v>
      </c>
      <c r="AI4" s="48">
        <v>19.141260720206212</v>
      </c>
    </row>
    <row r="5" spans="1:35" x14ac:dyDescent="0.25">
      <c r="U5" t="s">
        <v>938</v>
      </c>
      <c r="V5" s="48">
        <v>10.199498495844693</v>
      </c>
      <c r="W5" s="48">
        <v>9.1902802672130015</v>
      </c>
      <c r="Y5" t="s">
        <v>938</v>
      </c>
      <c r="Z5" s="48">
        <v>7.2650169552086918</v>
      </c>
      <c r="AA5" s="48">
        <v>3.0233548813050515</v>
      </c>
      <c r="AC5" t="s">
        <v>938</v>
      </c>
      <c r="AD5" s="48">
        <v>19.828447988433862</v>
      </c>
      <c r="AE5" s="48">
        <v>12.607174874038973</v>
      </c>
      <c r="AG5" t="s">
        <v>938</v>
      </c>
      <c r="AH5" s="48">
        <v>9.9769902601408944</v>
      </c>
      <c r="AI5" s="48">
        <v>11.098644000874703</v>
      </c>
    </row>
    <row r="6" spans="1:35" x14ac:dyDescent="0.25">
      <c r="U6" t="s">
        <v>772</v>
      </c>
      <c r="V6" s="48">
        <v>9.6456876197865693</v>
      </c>
      <c r="W6" s="48">
        <v>8.9648065540390185</v>
      </c>
      <c r="Y6" t="s">
        <v>772</v>
      </c>
      <c r="Z6" s="48">
        <v>13.20206402999402</v>
      </c>
      <c r="AA6" s="48">
        <v>11.341855903792286</v>
      </c>
      <c r="AC6" t="s">
        <v>772</v>
      </c>
      <c r="AD6" s="48">
        <v>0.44592974486388215</v>
      </c>
      <c r="AE6" s="48">
        <v>-1.1283917716628178</v>
      </c>
      <c r="AG6" t="s">
        <v>772</v>
      </c>
      <c r="AH6" s="48">
        <v>9.1091477814881472</v>
      </c>
      <c r="AI6" s="48">
        <v>9.6571010446445449</v>
      </c>
    </row>
    <row r="7" spans="1:35" x14ac:dyDescent="0.25">
      <c r="U7" t="s">
        <v>939</v>
      </c>
      <c r="V7" s="48">
        <v>11.656907751063361</v>
      </c>
      <c r="W7" s="48">
        <v>11.36008234974808</v>
      </c>
      <c r="Y7" t="s">
        <v>939</v>
      </c>
      <c r="Z7" s="48">
        <v>13.170978030905523</v>
      </c>
      <c r="AA7" s="48">
        <v>11.036112756997296</v>
      </c>
      <c r="AC7" t="s">
        <v>939</v>
      </c>
      <c r="AD7" s="48">
        <v>8.97584069219144</v>
      </c>
      <c r="AE7" s="48">
        <v>4.5575723268500568</v>
      </c>
      <c r="AG7" t="s">
        <v>939</v>
      </c>
      <c r="AH7" s="48">
        <v>11.00795727712056</v>
      </c>
      <c r="AI7" s="48">
        <v>11.960634452649765</v>
      </c>
    </row>
    <row r="8" spans="1:35" x14ac:dyDescent="0.25">
      <c r="U8" t="s">
        <v>786</v>
      </c>
      <c r="V8" s="48">
        <v>9.9910495875898508</v>
      </c>
      <c r="W8" s="48">
        <v>13.19307648419208</v>
      </c>
      <c r="Y8" t="s">
        <v>786</v>
      </c>
      <c r="Z8" s="48">
        <v>11.575306150359733</v>
      </c>
      <c r="AA8" s="48">
        <v>15.813780173514115</v>
      </c>
      <c r="AC8" t="s">
        <v>786</v>
      </c>
      <c r="AD8" s="48">
        <v>7.0307172051304656</v>
      </c>
      <c r="AE8" s="48">
        <v>13.471206821566772</v>
      </c>
      <c r="AG8" t="s">
        <v>786</v>
      </c>
      <c r="AH8" s="48">
        <v>10.860807983478438</v>
      </c>
      <c r="AI8" s="48">
        <v>13.071186475617802</v>
      </c>
    </row>
    <row r="9" spans="1:35" x14ac:dyDescent="0.25">
      <c r="U9" t="s">
        <v>770</v>
      </c>
      <c r="V9" s="48">
        <v>7.1470416535424519</v>
      </c>
      <c r="W9" s="48">
        <v>22.630575475807603</v>
      </c>
      <c r="Y9" t="s">
        <v>770</v>
      </c>
      <c r="Z9" s="48">
        <v>35.9969420513684</v>
      </c>
      <c r="AA9" s="48">
        <v>30.826695333580101</v>
      </c>
      <c r="AC9" t="s">
        <v>770</v>
      </c>
      <c r="AD9" s="48">
        <v>-4.74590202288858</v>
      </c>
      <c r="AE9" s="48">
        <v>36.686876485749501</v>
      </c>
      <c r="AG9" t="s">
        <v>770</v>
      </c>
      <c r="AH9" s="48">
        <v>5.2695417059500649</v>
      </c>
      <c r="AI9" s="48">
        <v>18.054107839987378</v>
      </c>
    </row>
    <row r="10" spans="1:35" x14ac:dyDescent="0.25">
      <c r="U10" t="s">
        <v>775</v>
      </c>
      <c r="V10" s="48">
        <v>8.942738390188687</v>
      </c>
      <c r="W10" s="48">
        <v>11.569390011727076</v>
      </c>
      <c r="Y10" t="s">
        <v>775</v>
      </c>
      <c r="Z10" s="48">
        <v>11.271568891412166</v>
      </c>
      <c r="AA10" s="48">
        <v>9.1063644863380588</v>
      </c>
      <c r="AC10" t="s">
        <v>775</v>
      </c>
      <c r="AD10" s="48">
        <v>8.1849840724664382</v>
      </c>
      <c r="AE10" s="48">
        <v>11.331831381956325</v>
      </c>
      <c r="AG10" t="s">
        <v>775</v>
      </c>
      <c r="AH10" s="48">
        <v>8.9971671333548997</v>
      </c>
      <c r="AI10" s="48">
        <v>12.412797969174981</v>
      </c>
    </row>
    <row r="11" spans="1:35" x14ac:dyDescent="0.25">
      <c r="U11" t="s">
        <v>785</v>
      </c>
      <c r="V11" s="48">
        <v>14.443357094497911</v>
      </c>
      <c r="W11" s="48">
        <v>13.886277680244596</v>
      </c>
      <c r="Y11" t="s">
        <v>785</v>
      </c>
      <c r="Z11" s="48">
        <v>31.106327379166675</v>
      </c>
      <c r="AA11" s="48">
        <v>4.3598405560815401</v>
      </c>
      <c r="AC11" t="s">
        <v>785</v>
      </c>
      <c r="AD11" s="48">
        <v>13.006904430015398</v>
      </c>
      <c r="AE11" s="48">
        <v>21.591766006982226</v>
      </c>
      <c r="AG11" t="s">
        <v>785</v>
      </c>
      <c r="AH11" s="48">
        <v>14.0485331110344</v>
      </c>
      <c r="AI11" s="48">
        <v>14.297769036536412</v>
      </c>
    </row>
    <row r="12" spans="1:35" x14ac:dyDescent="0.25">
      <c r="U12" t="s">
        <v>773</v>
      </c>
      <c r="V12" s="48">
        <v>9.9250338162383258</v>
      </c>
      <c r="W12" s="48">
        <v>10.23095851181235</v>
      </c>
      <c r="Y12" t="s">
        <v>773</v>
      </c>
      <c r="Z12" s="48">
        <v>11.279632850761367</v>
      </c>
      <c r="AA12" s="48">
        <v>22.44005384634351</v>
      </c>
      <c r="AC12" t="s">
        <v>773</v>
      </c>
      <c r="AD12" s="48">
        <v>9.9405420175759254</v>
      </c>
      <c r="AE12" s="48">
        <v>9.6130941969708275</v>
      </c>
      <c r="AG12" t="s">
        <v>773</v>
      </c>
      <c r="AH12" s="48">
        <v>9.792559012238101</v>
      </c>
      <c r="AI12" s="48">
        <v>9.1720788478967705</v>
      </c>
    </row>
    <row r="13" spans="1:35" x14ac:dyDescent="0.25">
      <c r="U13" t="s">
        <v>777</v>
      </c>
      <c r="V13" s="48">
        <v>4.7802456724576725</v>
      </c>
      <c r="W13" s="48">
        <v>7.9235752527742509</v>
      </c>
      <c r="Y13" t="s">
        <v>777</v>
      </c>
      <c r="Z13" s="48">
        <v>5.1597815065580699</v>
      </c>
      <c r="AA13" s="48">
        <v>6.7450821334414934</v>
      </c>
      <c r="AC13" t="s">
        <v>777</v>
      </c>
      <c r="AD13" s="48">
        <v>4.0021024177804509</v>
      </c>
      <c r="AE13" s="48">
        <v>-0.81914567749967748</v>
      </c>
      <c r="AG13" t="s">
        <v>777</v>
      </c>
      <c r="AH13" s="48">
        <v>4.8030227301549377</v>
      </c>
      <c r="AI13" s="48">
        <v>9.965046138114463</v>
      </c>
    </row>
    <row r="19" spans="15:28" x14ac:dyDescent="0.25">
      <c r="O19" s="48"/>
      <c r="P19" s="48"/>
      <c r="S19" s="48"/>
      <c r="T19" s="48"/>
      <c r="W19" s="48"/>
      <c r="X19" s="48"/>
      <c r="AA19" s="48"/>
      <c r="AB19" s="48"/>
    </row>
    <row r="20" spans="15:28" x14ac:dyDescent="0.25">
      <c r="O20" s="48"/>
      <c r="P20" s="48"/>
      <c r="S20" s="48"/>
      <c r="T20" s="48"/>
      <c r="W20" s="48"/>
      <c r="X20" s="48"/>
      <c r="AA20" s="48"/>
      <c r="AB20" s="48"/>
    </row>
    <row r="21" spans="15:28" x14ac:dyDescent="0.25">
      <c r="O21" s="48"/>
      <c r="P21" s="48"/>
      <c r="S21" s="48"/>
      <c r="T21" s="48"/>
      <c r="W21" s="48"/>
      <c r="X21" s="48"/>
      <c r="AA21" s="48"/>
      <c r="AB21" s="48"/>
    </row>
    <row r="22" spans="15:28" x14ac:dyDescent="0.25">
      <c r="O22" s="48"/>
      <c r="P22" s="48"/>
      <c r="S22" s="48"/>
      <c r="T22" s="48"/>
      <c r="W22" s="48"/>
      <c r="X22" s="48"/>
      <c r="AA22" s="48"/>
      <c r="AB22" s="48"/>
    </row>
    <row r="23" spans="15:28" x14ac:dyDescent="0.25">
      <c r="O23" s="48"/>
      <c r="P23" s="48"/>
      <c r="S23" s="48"/>
      <c r="T23" s="48"/>
      <c r="W23" s="48"/>
      <c r="X23" s="48"/>
      <c r="AA23" s="48"/>
      <c r="AB23" s="48"/>
    </row>
    <row r="24" spans="15:28" x14ac:dyDescent="0.25">
      <c r="O24" s="48"/>
      <c r="P24" s="48"/>
      <c r="S24" s="48"/>
      <c r="T24" s="48"/>
      <c r="W24" s="48"/>
      <c r="X24" s="48"/>
      <c r="AA24" s="48"/>
      <c r="AB24" s="48"/>
    </row>
    <row r="25" spans="15:28" x14ac:dyDescent="0.25">
      <c r="O25" s="48"/>
      <c r="P25" s="48"/>
      <c r="S25" s="48"/>
      <c r="T25" s="48"/>
      <c r="W25" s="48"/>
      <c r="X25" s="48"/>
      <c r="AA25" s="48"/>
      <c r="AB25" s="48"/>
    </row>
    <row r="26" spans="15:28" x14ac:dyDescent="0.25">
      <c r="O26" s="48"/>
      <c r="P26" s="48"/>
      <c r="S26" s="48"/>
      <c r="T26" s="48"/>
      <c r="W26" s="48"/>
      <c r="X26" s="48"/>
      <c r="AA26" s="48"/>
      <c r="AB26" s="48"/>
    </row>
    <row r="27" spans="15:28" x14ac:dyDescent="0.25">
      <c r="O27" s="48"/>
      <c r="P27" s="48"/>
      <c r="S27" s="48"/>
      <c r="T27" s="48"/>
      <c r="W27" s="48"/>
      <c r="X27" s="48"/>
      <c r="AA27" s="48"/>
      <c r="AB27" s="48"/>
    </row>
    <row r="28" spans="15:28" x14ac:dyDescent="0.25">
      <c r="O28" s="48"/>
      <c r="P28" s="48"/>
      <c r="S28" s="48"/>
      <c r="T28" s="48"/>
      <c r="W28" s="48"/>
      <c r="X28" s="48"/>
      <c r="AA28" s="48"/>
      <c r="AB28" s="48"/>
    </row>
    <row r="31" spans="15:28" x14ac:dyDescent="0.25">
      <c r="O31" s="48"/>
      <c r="P31" s="48"/>
      <c r="S31" s="48"/>
      <c r="T31" s="48"/>
      <c r="W31" s="48"/>
      <c r="X31" s="48"/>
      <c r="AA31" s="48"/>
      <c r="AB31" s="48"/>
    </row>
    <row r="32" spans="15:28" x14ac:dyDescent="0.25">
      <c r="O32" s="48"/>
      <c r="P32" s="48"/>
      <c r="S32" s="48"/>
      <c r="T32" s="48"/>
      <c r="W32" s="48"/>
      <c r="X32" s="48"/>
      <c r="AA32" s="48"/>
      <c r="AB32" s="48"/>
    </row>
    <row r="33" spans="15:28" x14ac:dyDescent="0.25">
      <c r="O33" s="48"/>
      <c r="P33" s="48"/>
      <c r="S33" s="48"/>
      <c r="T33" s="48"/>
      <c r="W33" s="48"/>
      <c r="X33" s="48"/>
      <c r="AA33" s="48"/>
      <c r="AB33" s="48"/>
    </row>
    <row r="34" spans="15:28" x14ac:dyDescent="0.25">
      <c r="O34" s="48"/>
      <c r="P34" s="48"/>
      <c r="S34" s="48"/>
      <c r="T34" s="48"/>
      <c r="W34" s="48"/>
      <c r="X34" s="48"/>
      <c r="AA34" s="48"/>
      <c r="AB34" s="48"/>
    </row>
    <row r="35" spans="15:28" x14ac:dyDescent="0.25">
      <c r="O35" s="48"/>
      <c r="P35" s="48"/>
      <c r="S35" s="48"/>
      <c r="T35" s="48"/>
      <c r="W35" s="48"/>
      <c r="X35" s="48"/>
      <c r="AA35" s="48"/>
      <c r="AB35" s="48"/>
    </row>
    <row r="36" spans="15:28" x14ac:dyDescent="0.25">
      <c r="O36" s="48"/>
      <c r="P36" s="48"/>
      <c r="S36" s="48"/>
      <c r="T36" s="48"/>
      <c r="W36" s="48"/>
      <c r="X36" s="48"/>
      <c r="AA36" s="48"/>
      <c r="AB36" s="48"/>
    </row>
    <row r="37" spans="15:28" x14ac:dyDescent="0.25">
      <c r="O37" s="48"/>
      <c r="P37" s="48"/>
      <c r="S37" s="48"/>
      <c r="T37" s="48"/>
      <c r="W37" s="48"/>
      <c r="X37" s="48"/>
      <c r="AA37" s="48"/>
      <c r="AB37" s="48"/>
    </row>
    <row r="38" spans="15:28" x14ac:dyDescent="0.25">
      <c r="O38" s="48"/>
      <c r="P38" s="48"/>
      <c r="S38" s="48"/>
      <c r="T38" s="48"/>
      <c r="W38" s="48"/>
      <c r="X38" s="48"/>
      <c r="AA38" s="48"/>
      <c r="AB38" s="48"/>
    </row>
    <row r="39" spans="15:28" x14ac:dyDescent="0.25">
      <c r="O39" s="48"/>
      <c r="P39" s="48"/>
      <c r="S39" s="48"/>
      <c r="T39" s="48"/>
      <c r="W39" s="48"/>
      <c r="X39" s="48"/>
      <c r="AA39" s="48"/>
      <c r="AB39" s="48"/>
    </row>
    <row r="40" spans="15:28" x14ac:dyDescent="0.25">
      <c r="O40" s="48"/>
      <c r="P40" s="48"/>
      <c r="S40" s="48"/>
      <c r="T40" s="48"/>
      <c r="W40" s="48"/>
      <c r="X40" s="48"/>
      <c r="AA40" s="48"/>
      <c r="AB40" s="48"/>
    </row>
    <row r="53" spans="1:1" x14ac:dyDescent="0.25">
      <c r="A53" t="s">
        <v>940</v>
      </c>
    </row>
    <row r="54" spans="1:1" x14ac:dyDescent="0.25">
      <c r="A54" s="10"/>
    </row>
  </sheetData>
  <mergeCells count="1">
    <mergeCell ref="U2:W2"/>
  </mergeCells>
  <pageMargins left="0.7" right="0.7" top="0.75" bottom="0.75" header="0.3" footer="0.3"/>
  <pageSetup paperSize="9" scale="32" orientation="portrait" horizontalDpi="4294967293" verticalDpi="0" r:id="rId1"/>
  <headerFooter differentFirst="1">
    <oddHeader>&amp;R&amp;K235C24WTO - Internal</oddHeader>
    <firstHeader>&amp;R&amp;K235C24WTO - Internal</first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3323F-3315-4640-B8EF-6242A00F2045}">
  <dimension ref="A1:X23"/>
  <sheetViews>
    <sheetView showGridLines="0" zoomScale="70" zoomScaleNormal="70" workbookViewId="0"/>
  </sheetViews>
  <sheetFormatPr defaultRowHeight="15" x14ac:dyDescent="0.25"/>
  <cols>
    <col min="1" max="2" width="9.140625" style="87"/>
    <col min="3" max="3" width="9.140625" style="87" bestFit="1" customWidth="1"/>
    <col min="4" max="4" width="11.5703125" style="87" bestFit="1" customWidth="1"/>
    <col min="5" max="5" width="9.42578125" style="87" customWidth="1"/>
    <col min="6" max="16384" width="9.140625" style="87"/>
  </cols>
  <sheetData>
    <row r="1" spans="1:24" ht="24" x14ac:dyDescent="0.4">
      <c r="A1" s="6" t="s">
        <v>955</v>
      </c>
      <c r="B1" s="89"/>
      <c r="C1" s="89"/>
      <c r="D1" s="89"/>
      <c r="E1" s="89"/>
      <c r="F1" s="89"/>
      <c r="G1" s="89"/>
      <c r="H1" s="89"/>
      <c r="I1" s="89"/>
      <c r="J1" s="89"/>
    </row>
    <row r="2" spans="1:24" ht="18.75" x14ac:dyDescent="0.3">
      <c r="A2" s="7" t="s">
        <v>956</v>
      </c>
      <c r="B2" s="90"/>
      <c r="C2" s="90"/>
      <c r="D2" s="90"/>
      <c r="E2" s="90"/>
      <c r="F2" s="90"/>
      <c r="G2" s="90"/>
      <c r="H2" s="90"/>
      <c r="I2" s="90"/>
      <c r="J2" s="90"/>
      <c r="K2" s="88"/>
      <c r="L2" s="88"/>
      <c r="P2" s="1" t="str">
        <f>HYPERLINK("#'Contents'!A1","&lt;&lt;Back")</f>
        <v>&lt;&lt;Back</v>
      </c>
      <c r="S2" s="93" t="s">
        <v>959</v>
      </c>
      <c r="T2" s="93" t="s">
        <v>942</v>
      </c>
      <c r="U2" s="93" t="s">
        <v>943</v>
      </c>
      <c r="V2" s="93" t="s">
        <v>944</v>
      </c>
      <c r="W2" s="93" t="s">
        <v>945</v>
      </c>
      <c r="X2" s="93" t="s">
        <v>946</v>
      </c>
    </row>
    <row r="3" spans="1:24" x14ac:dyDescent="0.25">
      <c r="G3" s="88"/>
      <c r="H3" s="88"/>
      <c r="I3" s="88"/>
      <c r="J3" s="88"/>
      <c r="K3" s="88"/>
      <c r="L3" s="88"/>
      <c r="S3" s="93" t="s">
        <v>947</v>
      </c>
      <c r="T3" s="94">
        <v>6.7365350723266602</v>
      </c>
      <c r="U3" s="94"/>
      <c r="V3" s="94"/>
      <c r="W3" s="94"/>
      <c r="X3" s="94"/>
    </row>
    <row r="4" spans="1:24" x14ac:dyDescent="0.25">
      <c r="G4" s="88"/>
      <c r="H4" s="88"/>
      <c r="I4" s="88"/>
      <c r="J4" s="88"/>
      <c r="K4" s="88"/>
      <c r="L4" s="88"/>
      <c r="S4" s="93" t="s">
        <v>948</v>
      </c>
      <c r="T4" s="94">
        <v>7.1198959350585938</v>
      </c>
      <c r="U4" s="94">
        <v>2.3834033012390137</v>
      </c>
      <c r="V4" s="94">
        <v>-3.1292910575866699</v>
      </c>
      <c r="W4" s="94">
        <v>0.16055880486965179</v>
      </c>
      <c r="X4" s="94">
        <v>-3.2898497581481934</v>
      </c>
    </row>
    <row r="5" spans="1:24" x14ac:dyDescent="0.25">
      <c r="G5" s="88"/>
      <c r="H5" s="88"/>
      <c r="I5" s="88"/>
      <c r="J5" s="88"/>
      <c r="K5" s="88"/>
      <c r="L5" s="88"/>
      <c r="S5" s="93" t="s">
        <v>949</v>
      </c>
      <c r="T5" s="94">
        <v>7.4518170356750488</v>
      </c>
      <c r="U5" s="94">
        <v>15.803507804870605</v>
      </c>
      <c r="V5" s="94">
        <v>10.645349502563477</v>
      </c>
      <c r="W5" s="94">
        <v>1.1251933574676514</v>
      </c>
      <c r="X5" s="94">
        <v>9.5201559066772461</v>
      </c>
    </row>
    <row r="6" spans="1:24" x14ac:dyDescent="0.25">
      <c r="G6" s="88"/>
      <c r="H6" s="88"/>
      <c r="I6" s="88"/>
      <c r="J6" s="88"/>
      <c r="K6" s="88"/>
      <c r="L6" s="88"/>
      <c r="S6" s="93" t="s">
        <v>950</v>
      </c>
      <c r="T6" s="94">
        <v>7.7458958625793457</v>
      </c>
      <c r="U6" s="94">
        <v>14.583916664123535</v>
      </c>
      <c r="V6" s="94">
        <v>10.233656883239746</v>
      </c>
      <c r="W6" s="94">
        <v>1.0867668390274048</v>
      </c>
      <c r="X6" s="94">
        <v>9.1468896865844727</v>
      </c>
    </row>
    <row r="7" spans="1:24" x14ac:dyDescent="0.25">
      <c r="G7" s="88"/>
      <c r="H7" s="88"/>
      <c r="I7" s="88"/>
      <c r="J7" s="88"/>
      <c r="K7" s="88"/>
      <c r="L7" s="88"/>
      <c r="S7" s="93" t="s">
        <v>951</v>
      </c>
      <c r="T7" s="94">
        <v>7.7632293701171875</v>
      </c>
      <c r="U7" s="94">
        <v>-2.4072911739349365</v>
      </c>
      <c r="V7" s="94">
        <v>-2.6251962184906006</v>
      </c>
      <c r="W7" s="94">
        <v>-0.18646626174449921</v>
      </c>
      <c r="X7" s="94">
        <v>-2.438730001449585</v>
      </c>
    </row>
    <row r="8" spans="1:24" x14ac:dyDescent="0.25">
      <c r="G8" s="88"/>
      <c r="H8" s="88"/>
      <c r="I8" s="88"/>
      <c r="J8" s="88"/>
      <c r="K8" s="88"/>
      <c r="L8" s="88"/>
      <c r="S8" s="93" t="s">
        <v>952</v>
      </c>
      <c r="T8" s="94">
        <v>9.0737171173095703</v>
      </c>
      <c r="U8" s="94">
        <v>8.3052873611450195</v>
      </c>
      <c r="V8" s="94">
        <v>-7.3368959426879883</v>
      </c>
      <c r="W8" s="94">
        <v>0.64475852251052856</v>
      </c>
      <c r="X8" s="94">
        <v>-7.9816546440124512</v>
      </c>
    </row>
    <row r="9" spans="1:24" x14ac:dyDescent="0.25">
      <c r="G9" s="88"/>
      <c r="H9" s="88"/>
      <c r="I9" s="88"/>
      <c r="J9" s="88"/>
      <c r="K9" s="88"/>
      <c r="L9" s="88"/>
      <c r="S9" s="93" t="s">
        <v>953</v>
      </c>
      <c r="T9" s="94">
        <v>8.8667745590209961</v>
      </c>
      <c r="U9" s="94">
        <v>23.416294097900391</v>
      </c>
      <c r="V9" s="94">
        <v>26.296726226806641</v>
      </c>
      <c r="W9" s="94">
        <v>2.1247282028198242</v>
      </c>
      <c r="X9" s="94">
        <v>24.1719970703125</v>
      </c>
    </row>
    <row r="10" spans="1:24" x14ac:dyDescent="0.25">
      <c r="G10" s="88"/>
      <c r="H10" s="88"/>
      <c r="I10" s="88"/>
      <c r="J10" s="88"/>
      <c r="K10" s="88"/>
      <c r="L10" s="88"/>
      <c r="S10" s="93" t="s">
        <v>507</v>
      </c>
      <c r="T10" s="94">
        <v>8.4038476943969727</v>
      </c>
      <c r="U10" s="94">
        <v>6.8893837928771973</v>
      </c>
      <c r="V10" s="94">
        <v>12.777395248413086</v>
      </c>
      <c r="W10" s="94">
        <v>0.61086612939834595</v>
      </c>
      <c r="X10" s="94">
        <v>12.166528701782227</v>
      </c>
    </row>
    <row r="11" spans="1:24" x14ac:dyDescent="0.25">
      <c r="G11" s="88"/>
      <c r="H11" s="88"/>
      <c r="I11" s="88"/>
      <c r="J11" s="88"/>
      <c r="K11" s="88"/>
      <c r="L11" s="88"/>
      <c r="S11" s="93" t="s">
        <v>512</v>
      </c>
      <c r="T11" s="94">
        <v>7.9720921516418457</v>
      </c>
      <c r="U11" s="94">
        <v>-9.608210563659668</v>
      </c>
      <c r="V11" s="94">
        <v>-4.7127408981323242</v>
      </c>
      <c r="W11" s="94">
        <v>-0.80745935440063477</v>
      </c>
      <c r="X11" s="94">
        <v>-3.9052815437316895</v>
      </c>
    </row>
    <row r="12" spans="1:24" x14ac:dyDescent="0.25">
      <c r="G12" s="88"/>
      <c r="H12" s="88"/>
      <c r="I12" s="88"/>
      <c r="J12" s="88"/>
      <c r="K12" s="88"/>
      <c r="L12" s="88"/>
      <c r="S12" s="93" t="s">
        <v>517</v>
      </c>
      <c r="T12" s="94">
        <v>9.0043811798095703</v>
      </c>
      <c r="U12" s="94">
        <v>15.737545967102051</v>
      </c>
      <c r="V12" s="94">
        <v>2.4187846183776855</v>
      </c>
      <c r="W12" s="94">
        <v>1.2539961338043213</v>
      </c>
      <c r="X12" s="94">
        <v>1.1647884845733643</v>
      </c>
    </row>
    <row r="13" spans="1:24" x14ac:dyDescent="0.25">
      <c r="G13" s="88"/>
      <c r="H13" s="88"/>
      <c r="I13" s="88"/>
      <c r="J13" s="88"/>
      <c r="K13" s="88"/>
      <c r="L13" s="88"/>
      <c r="S13" s="93" t="s">
        <v>522</v>
      </c>
      <c r="T13" s="94">
        <v>10.958176612854004</v>
      </c>
      <c r="U13" s="94">
        <v>30.564773559570313</v>
      </c>
      <c r="V13" s="94">
        <v>7.2856388092041016</v>
      </c>
      <c r="W13" s="94">
        <v>2.7521686553955078</v>
      </c>
      <c r="X13" s="94">
        <v>4.5334701538085938</v>
      </c>
    </row>
    <row r="14" spans="1:24" x14ac:dyDescent="0.25">
      <c r="S14" s="93" t="s">
        <v>954</v>
      </c>
      <c r="T14" s="94">
        <v>14.778585433959961</v>
      </c>
      <c r="U14" s="94">
        <v>67.144172668457031</v>
      </c>
      <c r="V14" s="94">
        <v>14.598905563354492</v>
      </c>
      <c r="W14" s="94">
        <v>6.8034696578979492</v>
      </c>
      <c r="X14" s="94">
        <v>7.795435905456543</v>
      </c>
    </row>
    <row r="16" spans="1:24" ht="15" customHeight="1" x14ac:dyDescent="0.25"/>
    <row r="17" spans="1:13" ht="15" customHeight="1" x14ac:dyDescent="0.25"/>
    <row r="19" spans="1:13" ht="15" customHeight="1" x14ac:dyDescent="0.25"/>
    <row r="21" spans="1:13" x14ac:dyDescent="0.25">
      <c r="A21" s="311" t="s">
        <v>957</v>
      </c>
      <c r="B21" s="311"/>
      <c r="C21" s="311"/>
      <c r="D21" s="311"/>
      <c r="E21" s="311"/>
      <c r="F21" s="311"/>
      <c r="G21" s="311"/>
      <c r="H21" s="311"/>
      <c r="I21" s="311"/>
      <c r="J21" s="311"/>
      <c r="K21" s="311"/>
      <c r="L21" s="311"/>
      <c r="M21" s="311"/>
    </row>
    <row r="22" spans="1:13" x14ac:dyDescent="0.25">
      <c r="A22" s="311"/>
      <c r="B22" s="311"/>
      <c r="C22" s="311"/>
      <c r="D22" s="311"/>
      <c r="E22" s="311"/>
      <c r="F22" s="311"/>
      <c r="G22" s="311"/>
      <c r="H22" s="311"/>
      <c r="I22" s="311"/>
      <c r="J22" s="311"/>
      <c r="K22" s="311"/>
      <c r="L22" s="311"/>
      <c r="M22" s="311"/>
    </row>
    <row r="23" spans="1:13" x14ac:dyDescent="0.25">
      <c r="A23" s="93" t="s">
        <v>958</v>
      </c>
    </row>
  </sheetData>
  <mergeCells count="1">
    <mergeCell ref="A21:M22"/>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29B17-80DC-4D92-B7BF-B70EC4D8833D}">
  <dimension ref="A1:X28"/>
  <sheetViews>
    <sheetView showGridLines="0" zoomScale="70" zoomScaleNormal="70" workbookViewId="0"/>
  </sheetViews>
  <sheetFormatPr defaultRowHeight="15" x14ac:dyDescent="0.25"/>
  <cols>
    <col min="1" max="2" width="9.140625" style="87"/>
    <col min="3" max="3" width="9.140625" style="87" bestFit="1" customWidth="1"/>
    <col min="4" max="4" width="11.5703125" style="87" bestFit="1" customWidth="1"/>
    <col min="5" max="5" width="9.42578125" style="87" customWidth="1"/>
    <col min="6" max="16384" width="9.140625" style="87"/>
  </cols>
  <sheetData>
    <row r="1" spans="1:24" ht="24" x14ac:dyDescent="0.4">
      <c r="A1" s="97" t="s">
        <v>960</v>
      </c>
    </row>
    <row r="2" spans="1:24" ht="18.75" x14ac:dyDescent="0.3">
      <c r="A2" s="98" t="s">
        <v>961</v>
      </c>
      <c r="G2" s="88"/>
      <c r="H2" s="88"/>
      <c r="I2" s="88"/>
      <c r="J2" s="88"/>
      <c r="K2" s="88"/>
      <c r="P2" s="1" t="str">
        <f>HYPERLINK("#'Contents'!A1","&lt;&lt;Back")</f>
        <v>&lt;&lt;Back</v>
      </c>
      <c r="S2" s="99" t="s">
        <v>959</v>
      </c>
      <c r="T2" s="93" t="s">
        <v>942</v>
      </c>
      <c r="U2" s="93" t="s">
        <v>943</v>
      </c>
      <c r="V2" s="93" t="s">
        <v>944</v>
      </c>
      <c r="W2" s="93" t="s">
        <v>945</v>
      </c>
      <c r="X2" s="93" t="s">
        <v>946</v>
      </c>
    </row>
    <row r="3" spans="1:24" x14ac:dyDescent="0.25">
      <c r="G3" s="88"/>
      <c r="H3" s="88"/>
      <c r="I3" s="88"/>
      <c r="J3" s="88"/>
      <c r="K3" s="88"/>
      <c r="S3" s="93" t="s">
        <v>947</v>
      </c>
      <c r="T3" s="94">
        <v>6.7365350723266602</v>
      </c>
      <c r="U3" s="94"/>
      <c r="V3" s="94"/>
      <c r="W3" s="94"/>
      <c r="X3" s="94"/>
    </row>
    <row r="4" spans="1:24" x14ac:dyDescent="0.25">
      <c r="G4" s="88"/>
      <c r="H4" s="88"/>
      <c r="I4" s="88"/>
      <c r="J4" s="88"/>
      <c r="K4" s="88"/>
      <c r="S4" s="93" t="s">
        <v>948</v>
      </c>
      <c r="T4" s="94">
        <v>7.1198959350585938</v>
      </c>
      <c r="U4" s="94">
        <v>2.3834033012390137</v>
      </c>
      <c r="V4" s="94">
        <v>-3.1292910575866699</v>
      </c>
      <c r="W4" s="94">
        <v>0.16055880486965179</v>
      </c>
      <c r="X4" s="94">
        <v>-3.2898497581481934</v>
      </c>
    </row>
    <row r="5" spans="1:24" x14ac:dyDescent="0.25">
      <c r="G5" s="88"/>
      <c r="H5" s="88"/>
      <c r="I5" s="88"/>
      <c r="J5" s="88"/>
      <c r="K5" s="88"/>
      <c r="S5" s="93" t="s">
        <v>949</v>
      </c>
      <c r="T5" s="94">
        <v>7.4518170356750488</v>
      </c>
      <c r="U5" s="94">
        <v>15.803507804870605</v>
      </c>
      <c r="V5" s="94">
        <v>10.645349502563477</v>
      </c>
      <c r="W5" s="94">
        <v>1.1251933574676514</v>
      </c>
      <c r="X5" s="94">
        <v>9.5201559066772461</v>
      </c>
    </row>
    <row r="6" spans="1:24" x14ac:dyDescent="0.25">
      <c r="G6" s="88"/>
      <c r="H6" s="88"/>
      <c r="I6" s="88"/>
      <c r="J6" s="88"/>
      <c r="K6" s="88"/>
      <c r="S6" s="93" t="s">
        <v>950</v>
      </c>
      <c r="T6" s="94">
        <v>7.7458958625793457</v>
      </c>
      <c r="U6" s="94">
        <v>14.583916664123535</v>
      </c>
      <c r="V6" s="94">
        <v>10.233656883239746</v>
      </c>
      <c r="W6" s="94">
        <v>1.0867668390274048</v>
      </c>
      <c r="X6" s="94">
        <v>9.1468896865844727</v>
      </c>
    </row>
    <row r="7" spans="1:24" x14ac:dyDescent="0.25">
      <c r="G7" s="88"/>
      <c r="H7" s="88"/>
      <c r="I7" s="88"/>
      <c r="J7" s="88"/>
      <c r="K7" s="88"/>
      <c r="S7" s="93" t="s">
        <v>951</v>
      </c>
      <c r="T7" s="94">
        <v>7.7632293701171875</v>
      </c>
      <c r="U7" s="94">
        <v>-2.4072911739349365</v>
      </c>
      <c r="V7" s="94">
        <v>-2.6251962184906006</v>
      </c>
      <c r="W7" s="94">
        <v>-0.18646626174449921</v>
      </c>
      <c r="X7" s="94">
        <v>-2.438730001449585</v>
      </c>
    </row>
    <row r="8" spans="1:24" x14ac:dyDescent="0.25">
      <c r="G8" s="88"/>
      <c r="H8" s="88"/>
      <c r="I8" s="88"/>
      <c r="J8" s="88"/>
      <c r="K8" s="88"/>
      <c r="S8" s="93" t="s">
        <v>952</v>
      </c>
      <c r="T8" s="94">
        <v>9.0737171173095703</v>
      </c>
      <c r="U8" s="94">
        <v>8.3052873611450195</v>
      </c>
      <c r="V8" s="94">
        <v>-7.3368959426879883</v>
      </c>
      <c r="W8" s="94">
        <v>0.64475852251052856</v>
      </c>
      <c r="X8" s="94">
        <v>-7.9816546440124512</v>
      </c>
    </row>
    <row r="9" spans="1:24" x14ac:dyDescent="0.25">
      <c r="G9" s="88"/>
      <c r="H9" s="88"/>
      <c r="I9" s="88"/>
      <c r="J9" s="88"/>
      <c r="K9" s="88"/>
      <c r="S9" s="93" t="s">
        <v>953</v>
      </c>
      <c r="T9" s="94">
        <v>8.8667745590209961</v>
      </c>
      <c r="U9" s="94">
        <v>23.416294097900391</v>
      </c>
      <c r="V9" s="94">
        <v>26.296726226806641</v>
      </c>
      <c r="W9" s="94">
        <v>2.1247282028198242</v>
      </c>
      <c r="X9" s="94">
        <v>24.1719970703125</v>
      </c>
    </row>
    <row r="10" spans="1:24" x14ac:dyDescent="0.25">
      <c r="G10" s="88"/>
      <c r="H10" s="88"/>
      <c r="I10" s="88"/>
      <c r="J10" s="88"/>
      <c r="K10" s="88"/>
      <c r="S10" s="93" t="s">
        <v>507</v>
      </c>
      <c r="T10" s="94">
        <v>8.4038476943969727</v>
      </c>
      <c r="U10" s="94">
        <v>6.8893837928771973</v>
      </c>
      <c r="V10" s="94">
        <v>12.777395248413086</v>
      </c>
      <c r="W10" s="94">
        <v>0.61086612939834595</v>
      </c>
      <c r="X10" s="94">
        <v>12.166528701782227</v>
      </c>
    </row>
    <row r="11" spans="1:24" x14ac:dyDescent="0.25">
      <c r="G11" s="88"/>
      <c r="H11" s="88"/>
      <c r="I11" s="88"/>
      <c r="J11" s="88"/>
      <c r="K11" s="88"/>
      <c r="S11" s="93" t="s">
        <v>512</v>
      </c>
      <c r="T11" s="94">
        <v>7.9720921516418457</v>
      </c>
      <c r="U11" s="94">
        <v>-9.608210563659668</v>
      </c>
      <c r="V11" s="94">
        <v>-4.7127408981323242</v>
      </c>
      <c r="W11" s="94">
        <v>-0.80745935440063477</v>
      </c>
      <c r="X11" s="94">
        <v>-3.9052815437316895</v>
      </c>
    </row>
    <row r="12" spans="1:24" x14ac:dyDescent="0.25">
      <c r="G12" s="88"/>
      <c r="H12" s="88"/>
      <c r="I12" s="88"/>
      <c r="J12" s="88"/>
      <c r="K12" s="88"/>
      <c r="S12" s="93" t="s">
        <v>517</v>
      </c>
      <c r="T12" s="94">
        <v>9.0043811798095703</v>
      </c>
      <c r="U12" s="94">
        <v>15.737545967102051</v>
      </c>
      <c r="V12" s="94">
        <v>2.4187846183776855</v>
      </c>
      <c r="W12" s="94">
        <v>1.2539961338043213</v>
      </c>
      <c r="X12" s="94">
        <v>1.1647884845733643</v>
      </c>
    </row>
    <row r="13" spans="1:24" x14ac:dyDescent="0.25">
      <c r="G13" s="88"/>
      <c r="H13" s="88"/>
      <c r="I13" s="88"/>
      <c r="J13" s="88"/>
      <c r="K13" s="88"/>
      <c r="S13" s="93" t="s">
        <v>522</v>
      </c>
      <c r="T13" s="94">
        <v>10.958176612854004</v>
      </c>
      <c r="U13" s="94">
        <v>30.564773559570313</v>
      </c>
      <c r="V13" s="94">
        <v>7.2856388092041016</v>
      </c>
      <c r="W13" s="94">
        <v>2.7521686553955078</v>
      </c>
      <c r="X13" s="94">
        <v>4.5334701538085938</v>
      </c>
    </row>
    <row r="14" spans="1:24" x14ac:dyDescent="0.25">
      <c r="S14" s="93" t="s">
        <v>954</v>
      </c>
      <c r="T14" s="94">
        <v>14.778585433959961</v>
      </c>
      <c r="U14" s="94">
        <v>67.144172668457031</v>
      </c>
      <c r="V14" s="94">
        <v>14.598905563354492</v>
      </c>
      <c r="W14" s="94">
        <v>6.8034696578979492</v>
      </c>
      <c r="X14" s="94">
        <v>7.795435905456543</v>
      </c>
    </row>
    <row r="16" spans="1:24" x14ac:dyDescent="0.25">
      <c r="C16" s="95"/>
      <c r="D16" s="95"/>
      <c r="E16" s="95"/>
      <c r="F16" s="95"/>
      <c r="G16" s="95"/>
      <c r="H16" s="95"/>
      <c r="I16" s="95"/>
    </row>
    <row r="17" spans="1:10" x14ac:dyDescent="0.25">
      <c r="C17" s="96"/>
      <c r="D17" s="96"/>
      <c r="E17" s="96"/>
      <c r="F17" s="96"/>
      <c r="G17" s="96"/>
      <c r="H17" s="96"/>
      <c r="I17" s="96"/>
    </row>
    <row r="19" spans="1:10" ht="15" customHeight="1" x14ac:dyDescent="0.25">
      <c r="C19" s="91"/>
      <c r="D19" s="91"/>
      <c r="E19" s="91"/>
      <c r="F19" s="91"/>
      <c r="G19" s="91"/>
      <c r="H19" s="91"/>
      <c r="I19" s="91"/>
    </row>
    <row r="20" spans="1:10" ht="15" customHeight="1" x14ac:dyDescent="0.25">
      <c r="C20" s="91"/>
      <c r="D20" s="91"/>
      <c r="E20" s="91"/>
      <c r="F20" s="91"/>
      <c r="G20" s="91"/>
      <c r="H20" s="91"/>
      <c r="I20" s="91"/>
    </row>
    <row r="26" spans="1:10" x14ac:dyDescent="0.25">
      <c r="A26" s="312" t="s">
        <v>962</v>
      </c>
      <c r="B26" s="312"/>
      <c r="C26" s="312"/>
      <c r="D26" s="312"/>
      <c r="E26" s="312"/>
      <c r="F26" s="312"/>
      <c r="G26" s="312"/>
      <c r="H26" s="312"/>
      <c r="I26" s="312"/>
      <c r="J26" s="312"/>
    </row>
    <row r="27" spans="1:10" x14ac:dyDescent="0.25">
      <c r="A27" s="312"/>
      <c r="B27" s="312"/>
      <c r="C27" s="312"/>
      <c r="D27" s="312"/>
      <c r="E27" s="312"/>
      <c r="F27" s="312"/>
      <c r="G27" s="312"/>
      <c r="H27" s="312"/>
      <c r="I27" s="312"/>
      <c r="J27" s="312"/>
    </row>
    <row r="28" spans="1:10" x14ac:dyDescent="0.25">
      <c r="A28" s="92" t="s">
        <v>958</v>
      </c>
    </row>
  </sheetData>
  <mergeCells count="1">
    <mergeCell ref="A26:J27"/>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35B7-8203-4DF1-ABE8-1314CF4A88FB}">
  <sheetPr>
    <pageSetUpPr autoPageBreaks="0"/>
  </sheetPr>
  <dimension ref="A1:AA62"/>
  <sheetViews>
    <sheetView showGridLines="0" zoomScale="70" zoomScaleNormal="70" workbookViewId="0"/>
  </sheetViews>
  <sheetFormatPr defaultRowHeight="15" x14ac:dyDescent="0.25"/>
  <cols>
    <col min="1" max="16384" width="9.140625" style="87"/>
  </cols>
  <sheetData>
    <row r="1" spans="1:27" ht="24" x14ac:dyDescent="0.25">
      <c r="A1" s="103" t="s">
        <v>971</v>
      </c>
      <c r="B1" s="89"/>
      <c r="C1" s="89"/>
      <c r="D1" s="89"/>
      <c r="E1" s="89"/>
      <c r="F1" s="89"/>
      <c r="G1" s="89"/>
      <c r="H1" s="89"/>
      <c r="I1" s="89"/>
      <c r="J1" s="89"/>
      <c r="K1" s="89"/>
      <c r="L1" s="89"/>
    </row>
    <row r="2" spans="1:27" ht="14.45" customHeight="1" x14ac:dyDescent="0.3">
      <c r="A2" s="104" t="s">
        <v>972</v>
      </c>
      <c r="B2" s="102"/>
      <c r="C2" s="102"/>
      <c r="D2" s="102"/>
      <c r="E2" s="102"/>
      <c r="F2" s="102"/>
      <c r="G2" s="102"/>
      <c r="H2" s="102"/>
      <c r="I2" s="102"/>
      <c r="J2" s="102"/>
      <c r="K2" s="102"/>
      <c r="L2" s="102"/>
      <c r="O2" s="1" t="str">
        <f>HYPERLINK("#'Contents'!A1","&lt;&lt;Back")</f>
        <v>&lt;&lt;Back</v>
      </c>
      <c r="Q2"/>
      <c r="R2"/>
      <c r="S2"/>
      <c r="T2" t="s">
        <v>1219</v>
      </c>
      <c r="U2" s="93" t="s">
        <v>963</v>
      </c>
      <c r="V2" s="93" t="s">
        <v>964</v>
      </c>
      <c r="W2"/>
      <c r="Y2"/>
      <c r="Z2"/>
      <c r="AA2" s="93"/>
    </row>
    <row r="3" spans="1:27" ht="18.75" x14ac:dyDescent="0.3">
      <c r="A3" s="314" t="s">
        <v>970</v>
      </c>
      <c r="B3" s="314"/>
      <c r="C3" s="314"/>
      <c r="D3" s="314"/>
      <c r="E3" s="314"/>
      <c r="F3" s="314"/>
      <c r="G3" s="314"/>
      <c r="H3" s="314"/>
      <c r="I3" s="314"/>
      <c r="J3" s="314"/>
      <c r="Q3"/>
      <c r="R3"/>
      <c r="S3"/>
      <c r="T3" s="93" t="s">
        <v>965</v>
      </c>
      <c r="U3" s="94">
        <v>40.377483367919922</v>
      </c>
      <c r="V3" s="94">
        <v>10.824541091918945</v>
      </c>
      <c r="W3"/>
      <c r="Y3"/>
      <c r="Z3"/>
    </row>
    <row r="4" spans="1:27" x14ac:dyDescent="0.25">
      <c r="Q4"/>
      <c r="R4"/>
      <c r="S4"/>
      <c r="T4" s="93" t="s">
        <v>966</v>
      </c>
      <c r="U4" s="94">
        <v>23.246255874633789</v>
      </c>
      <c r="V4" s="94">
        <v>8.0820026397705078</v>
      </c>
      <c r="W4"/>
      <c r="Y4"/>
      <c r="Z4"/>
    </row>
    <row r="5" spans="1:27" x14ac:dyDescent="0.25">
      <c r="Q5"/>
      <c r="R5"/>
      <c r="S5"/>
      <c r="T5" s="93" t="s">
        <v>770</v>
      </c>
      <c r="U5" s="94">
        <v>13.596470832824707</v>
      </c>
      <c r="V5" s="94">
        <v>14.364974021911621</v>
      </c>
      <c r="W5"/>
      <c r="Y5"/>
      <c r="Z5"/>
    </row>
    <row r="6" spans="1:27" x14ac:dyDescent="0.25">
      <c r="Q6"/>
      <c r="R6"/>
      <c r="S6"/>
      <c r="T6" s="93" t="s">
        <v>6</v>
      </c>
      <c r="U6" s="94">
        <v>11.470515251159668</v>
      </c>
      <c r="V6" s="94">
        <v>12.96701717376709</v>
      </c>
      <c r="W6"/>
      <c r="Y6"/>
      <c r="Z6"/>
    </row>
    <row r="7" spans="1:27" x14ac:dyDescent="0.25">
      <c r="Q7"/>
      <c r="R7"/>
      <c r="S7"/>
      <c r="T7" s="93" t="s">
        <v>7</v>
      </c>
      <c r="U7" s="94">
        <v>10.59433650970459</v>
      </c>
      <c r="V7" s="94">
        <v>35.548160552978516</v>
      </c>
      <c r="W7"/>
      <c r="Y7"/>
      <c r="Z7"/>
    </row>
    <row r="8" spans="1:27" x14ac:dyDescent="0.25">
      <c r="Q8"/>
      <c r="R8"/>
      <c r="S8"/>
      <c r="T8" s="93" t="s">
        <v>21</v>
      </c>
      <c r="U8" s="94">
        <v>0.34667012095451355</v>
      </c>
      <c r="V8" s="94">
        <v>5.9024820327758789</v>
      </c>
      <c r="W8"/>
      <c r="Y8"/>
      <c r="Z8"/>
    </row>
    <row r="9" spans="1:27" x14ac:dyDescent="0.25">
      <c r="Q9"/>
      <c r="R9"/>
      <c r="S9"/>
      <c r="T9" s="93" t="s">
        <v>968</v>
      </c>
      <c r="U9" s="94">
        <v>0.19523721933364868</v>
      </c>
      <c r="V9" s="94">
        <v>3.936488151550293</v>
      </c>
      <c r="W9"/>
      <c r="Y9"/>
      <c r="Z9"/>
    </row>
    <row r="10" spans="1:27" x14ac:dyDescent="0.25">
      <c r="Q10"/>
      <c r="R10"/>
      <c r="S10"/>
      <c r="T10" s="93" t="s">
        <v>838</v>
      </c>
      <c r="U10" s="94">
        <v>0.13875119388103485</v>
      </c>
      <c r="V10" s="94">
        <v>3.3701746463775635</v>
      </c>
      <c r="W10"/>
      <c r="Y10"/>
      <c r="Z10"/>
    </row>
    <row r="11" spans="1:27" x14ac:dyDescent="0.25">
      <c r="Q11"/>
      <c r="R11"/>
      <c r="S11"/>
      <c r="T11" s="93" t="s">
        <v>20</v>
      </c>
      <c r="U11" s="94">
        <v>2.7501357719302177E-2</v>
      </c>
      <c r="V11" s="94">
        <v>2.624347448348999</v>
      </c>
      <c r="W11"/>
      <c r="Y11"/>
      <c r="Z11"/>
    </row>
    <row r="12" spans="1:27" x14ac:dyDescent="0.25">
      <c r="C12" s="100"/>
      <c r="D12" s="100"/>
      <c r="E12" s="88"/>
      <c r="F12" s="100"/>
      <c r="G12" s="100"/>
      <c r="H12" s="88"/>
      <c r="I12" s="100"/>
      <c r="J12" s="100"/>
      <c r="Q12"/>
      <c r="R12"/>
      <c r="S12"/>
      <c r="T12" s="93" t="s">
        <v>969</v>
      </c>
      <c r="U12" s="94">
        <v>6.7785121500492096E-3</v>
      </c>
      <c r="V12" s="94">
        <v>2.3798110485076904</v>
      </c>
      <c r="W12"/>
      <c r="Y12"/>
      <c r="Z12"/>
    </row>
    <row r="13" spans="1:27" ht="18.600000000000001" customHeight="1" x14ac:dyDescent="0.25">
      <c r="Q13" s="93"/>
      <c r="R13" s="93"/>
      <c r="S13" s="93"/>
      <c r="T13" s="93"/>
      <c r="U13" s="93"/>
      <c r="V13" s="93"/>
      <c r="W13" s="93"/>
      <c r="X13" s="93"/>
      <c r="Y13" s="93"/>
      <c r="Z13" s="93"/>
      <c r="AA13" s="93"/>
    </row>
    <row r="14" spans="1:27" x14ac:dyDescent="0.25">
      <c r="Q14" s="93"/>
      <c r="R14" s="93"/>
      <c r="S14" s="93"/>
      <c r="T14" s="93"/>
      <c r="U14" s="93"/>
      <c r="V14" s="93"/>
      <c r="W14" s="93"/>
      <c r="X14" s="93"/>
      <c r="Y14" s="93"/>
      <c r="Z14" s="93"/>
      <c r="AA14" s="93"/>
    </row>
    <row r="15" spans="1:27" x14ac:dyDescent="0.25">
      <c r="Q15" s="93"/>
      <c r="R15" s="93"/>
      <c r="S15" s="93"/>
      <c r="T15" s="93"/>
      <c r="U15" s="93"/>
      <c r="V15" s="93"/>
      <c r="W15" s="93"/>
      <c r="X15" s="93"/>
      <c r="Y15" s="93"/>
      <c r="Z15" s="93"/>
      <c r="AA15" s="93"/>
    </row>
    <row r="16" spans="1:27" x14ac:dyDescent="0.25">
      <c r="Q16" s="93"/>
      <c r="R16" s="93"/>
      <c r="S16" s="93"/>
      <c r="T16" s="93"/>
      <c r="U16" s="93"/>
      <c r="V16" s="93"/>
      <c r="W16" s="93"/>
      <c r="X16" s="93"/>
      <c r="Y16" s="93"/>
      <c r="Z16" s="93"/>
      <c r="AA16" s="93"/>
    </row>
    <row r="17" spans="1:27" x14ac:dyDescent="0.25">
      <c r="Q17" s="93"/>
      <c r="R17" s="93"/>
      <c r="S17" s="93"/>
      <c r="T17" s="93"/>
      <c r="U17" s="93"/>
      <c r="V17" s="93"/>
      <c r="W17" s="93"/>
      <c r="X17" s="93"/>
      <c r="Y17" s="93"/>
      <c r="Z17" s="93"/>
      <c r="AA17" s="93"/>
    </row>
    <row r="18" spans="1:27" x14ac:dyDescent="0.25">
      <c r="Q18" s="93"/>
      <c r="R18" s="93"/>
      <c r="S18" s="93"/>
      <c r="T18" s="93"/>
      <c r="U18" s="93"/>
      <c r="V18" s="93"/>
      <c r="W18" s="93"/>
      <c r="X18" s="93"/>
      <c r="Y18" s="93"/>
      <c r="Z18" s="93"/>
      <c r="AA18" s="93"/>
    </row>
    <row r="19" spans="1:27" x14ac:dyDescent="0.25">
      <c r="Q19" s="93"/>
      <c r="R19" s="93"/>
      <c r="S19" s="93"/>
      <c r="T19" s="93"/>
      <c r="U19" s="93"/>
      <c r="V19" s="93"/>
      <c r="W19" s="93"/>
      <c r="X19" s="93"/>
      <c r="Y19" s="93"/>
      <c r="Z19" s="93"/>
      <c r="AA19" s="93"/>
    </row>
    <row r="20" spans="1:27" ht="18.75" x14ac:dyDescent="0.25">
      <c r="A20" s="315" t="s">
        <v>975</v>
      </c>
      <c r="B20" s="315"/>
      <c r="C20" s="315"/>
      <c r="D20" s="315"/>
      <c r="E20" s="315"/>
      <c r="F20" s="315"/>
      <c r="G20" s="315"/>
      <c r="H20" s="315"/>
      <c r="I20" s="315"/>
      <c r="J20" s="315"/>
      <c r="Q20" s="93"/>
      <c r="R20" s="93"/>
      <c r="S20" s="93"/>
      <c r="T20" s="93"/>
      <c r="U20" s="93"/>
      <c r="V20" s="93"/>
      <c r="W20" s="93"/>
      <c r="X20" s="93"/>
      <c r="Y20" s="93"/>
      <c r="Z20" s="93"/>
      <c r="AA20" s="93"/>
    </row>
    <row r="21" spans="1:27" x14ac:dyDescent="0.25">
      <c r="Q21" s="93"/>
      <c r="R21" s="93"/>
      <c r="S21" s="93"/>
      <c r="T21" s="93"/>
      <c r="U21" s="93"/>
      <c r="V21" s="93"/>
      <c r="W21" s="93"/>
      <c r="X21" s="93"/>
      <c r="Y21" s="93"/>
      <c r="Z21" s="93"/>
      <c r="AA21" s="93"/>
    </row>
    <row r="22" spans="1:27" x14ac:dyDescent="0.25">
      <c r="Q22"/>
      <c r="R22"/>
      <c r="S22"/>
      <c r="T22" t="s">
        <v>1219</v>
      </c>
      <c r="U22" s="93" t="s">
        <v>973</v>
      </c>
      <c r="V22" s="93" t="s">
        <v>974</v>
      </c>
      <c r="W22"/>
      <c r="Y22"/>
      <c r="Z22"/>
      <c r="AA22" s="93"/>
    </row>
    <row r="23" spans="1:27" x14ac:dyDescent="0.25">
      <c r="Q23"/>
      <c r="R23"/>
      <c r="S23"/>
      <c r="T23" s="93" t="s">
        <v>965</v>
      </c>
      <c r="U23" s="94">
        <v>27.445308685302734</v>
      </c>
      <c r="V23" s="94">
        <v>10.19854736328125</v>
      </c>
      <c r="W23"/>
      <c r="Y23"/>
      <c r="Z23"/>
    </row>
    <row r="24" spans="1:27" x14ac:dyDescent="0.25">
      <c r="Q24"/>
      <c r="R24"/>
      <c r="S24"/>
      <c r="T24" s="93" t="s">
        <v>770</v>
      </c>
      <c r="U24" s="94">
        <v>20.133792877197266</v>
      </c>
      <c r="V24" s="94">
        <v>9.7073783874511719</v>
      </c>
      <c r="W24"/>
      <c r="Y24"/>
      <c r="Z24"/>
    </row>
    <row r="25" spans="1:27" x14ac:dyDescent="0.25">
      <c r="Q25"/>
      <c r="R25"/>
      <c r="S25"/>
      <c r="T25" s="93" t="s">
        <v>6</v>
      </c>
      <c r="U25" s="94">
        <v>19.888919830322266</v>
      </c>
      <c r="V25" s="94">
        <v>17.921142578125</v>
      </c>
      <c r="W25"/>
      <c r="Y25"/>
      <c r="Z25"/>
    </row>
    <row r="26" spans="1:27" x14ac:dyDescent="0.25">
      <c r="Q26"/>
      <c r="R26"/>
      <c r="S26"/>
      <c r="T26" s="93" t="s">
        <v>966</v>
      </c>
      <c r="U26" s="94">
        <v>16.519113540649414</v>
      </c>
      <c r="V26" s="94">
        <v>7.6220736503601074</v>
      </c>
      <c r="W26"/>
      <c r="Y26"/>
      <c r="Z26"/>
    </row>
    <row r="27" spans="1:27" x14ac:dyDescent="0.25">
      <c r="Q27"/>
      <c r="R27"/>
      <c r="S27"/>
      <c r="T27" s="93" t="s">
        <v>7</v>
      </c>
      <c r="U27" s="94">
        <v>12.25034236907959</v>
      </c>
      <c r="V27" s="94">
        <v>35.854393005371094</v>
      </c>
      <c r="W27"/>
      <c r="Y27"/>
      <c r="Z27"/>
    </row>
    <row r="28" spans="1:27" x14ac:dyDescent="0.25">
      <c r="Q28"/>
      <c r="R28"/>
      <c r="S28"/>
      <c r="T28" s="93" t="s">
        <v>968</v>
      </c>
      <c r="U28" s="94">
        <v>2.1435272693634033</v>
      </c>
      <c r="V28" s="94">
        <v>5.2825560569763184</v>
      </c>
      <c r="W28"/>
      <c r="Y28"/>
      <c r="Z28"/>
    </row>
    <row r="29" spans="1:27" x14ac:dyDescent="0.25">
      <c r="C29" s="100"/>
      <c r="D29" s="100"/>
      <c r="E29" s="88"/>
      <c r="F29" s="100"/>
      <c r="G29" s="100"/>
      <c r="H29" s="88"/>
      <c r="I29" s="100"/>
      <c r="J29" s="100"/>
      <c r="Q29"/>
      <c r="R29"/>
      <c r="S29"/>
      <c r="T29" s="93" t="s">
        <v>838</v>
      </c>
      <c r="U29" s="94">
        <v>0.72232002019882202</v>
      </c>
      <c r="V29" s="94">
        <v>3.4178051948547363</v>
      </c>
      <c r="W29"/>
      <c r="Y29"/>
      <c r="Z29"/>
    </row>
    <row r="30" spans="1:27" ht="14.45" customHeight="1" x14ac:dyDescent="0.25">
      <c r="Q30"/>
      <c r="R30"/>
      <c r="S30"/>
      <c r="T30" s="93" t="s">
        <v>21</v>
      </c>
      <c r="U30" s="94">
        <v>0.53140950202941895</v>
      </c>
      <c r="V30" s="94">
        <v>5.0044436454772949</v>
      </c>
      <c r="W30"/>
      <c r="Y30"/>
      <c r="Z30"/>
    </row>
    <row r="31" spans="1:27" x14ac:dyDescent="0.25">
      <c r="Q31"/>
      <c r="R31"/>
      <c r="S31"/>
      <c r="T31" s="93" t="s">
        <v>20</v>
      </c>
      <c r="U31" s="94">
        <v>0.29300779104232788</v>
      </c>
      <c r="V31" s="94">
        <v>2.9649045467376709</v>
      </c>
      <c r="W31"/>
      <c r="Y31"/>
      <c r="Z31"/>
    </row>
    <row r="32" spans="1:27" x14ac:dyDescent="0.25">
      <c r="C32" s="100"/>
      <c r="D32" s="100"/>
      <c r="E32" s="88"/>
      <c r="F32" s="100"/>
      <c r="G32" s="100"/>
      <c r="H32" s="88"/>
      <c r="I32" s="100"/>
      <c r="J32" s="100"/>
      <c r="Q32"/>
      <c r="R32"/>
      <c r="S32"/>
      <c r="T32" s="93" t="s">
        <v>969</v>
      </c>
      <c r="U32" s="94">
        <v>7.2261273860931396E-2</v>
      </c>
      <c r="V32" s="94">
        <v>2.026752233505249</v>
      </c>
      <c r="W32"/>
      <c r="Y32"/>
      <c r="Z32"/>
    </row>
    <row r="33" spans="1:12" ht="57.95" customHeight="1" x14ac:dyDescent="0.25"/>
    <row r="34" spans="1:12" ht="14.45" customHeight="1" x14ac:dyDescent="0.25">
      <c r="A34" s="313" t="s">
        <v>976</v>
      </c>
      <c r="B34" s="313"/>
      <c r="C34" s="313"/>
      <c r="D34" s="313"/>
      <c r="E34" s="313"/>
      <c r="F34" s="313"/>
      <c r="G34" s="313"/>
      <c r="H34" s="313"/>
      <c r="I34" s="313"/>
      <c r="J34" s="313"/>
      <c r="K34" s="313"/>
      <c r="L34" s="313"/>
    </row>
    <row r="35" spans="1:12" x14ac:dyDescent="0.25">
      <c r="A35" s="313"/>
      <c r="B35" s="313"/>
      <c r="C35" s="313"/>
      <c r="D35" s="313"/>
      <c r="E35" s="313"/>
      <c r="F35" s="313"/>
      <c r="G35" s="313"/>
      <c r="H35" s="313"/>
      <c r="I35" s="313"/>
      <c r="J35" s="313"/>
      <c r="K35" s="313"/>
      <c r="L35" s="313"/>
    </row>
    <row r="36" spans="1:12" x14ac:dyDescent="0.25">
      <c r="A36" s="313"/>
      <c r="B36" s="313"/>
      <c r="C36" s="313"/>
      <c r="D36" s="313"/>
      <c r="E36" s="313"/>
      <c r="F36" s="313"/>
      <c r="G36" s="313"/>
      <c r="H36" s="313"/>
      <c r="I36" s="313"/>
      <c r="J36" s="313"/>
      <c r="K36" s="313"/>
      <c r="L36" s="313"/>
    </row>
    <row r="37" spans="1:12" x14ac:dyDescent="0.25">
      <c r="A37" s="313"/>
      <c r="B37" s="313"/>
      <c r="C37" s="313"/>
      <c r="D37" s="313"/>
      <c r="E37" s="313"/>
      <c r="F37" s="313"/>
      <c r="G37" s="313"/>
      <c r="H37" s="313"/>
      <c r="I37" s="313"/>
      <c r="J37" s="313"/>
      <c r="K37" s="313"/>
      <c r="L37" s="313"/>
    </row>
    <row r="38" spans="1:12" x14ac:dyDescent="0.25">
      <c r="A38" s="313"/>
      <c r="B38" s="313"/>
      <c r="C38" s="313"/>
      <c r="D38" s="313"/>
      <c r="E38" s="313"/>
      <c r="F38" s="313"/>
      <c r="G38" s="313"/>
      <c r="H38" s="313"/>
      <c r="I38" s="313"/>
      <c r="J38" s="313"/>
      <c r="K38" s="313"/>
      <c r="L38" s="313"/>
    </row>
    <row r="39" spans="1:12" x14ac:dyDescent="0.25">
      <c r="A39" s="313"/>
      <c r="B39" s="313"/>
      <c r="C39" s="313"/>
      <c r="D39" s="313"/>
      <c r="E39" s="313"/>
      <c r="F39" s="313"/>
      <c r="G39" s="313"/>
      <c r="H39" s="313"/>
      <c r="I39" s="313"/>
      <c r="J39" s="313"/>
      <c r="K39" s="313"/>
      <c r="L39" s="313"/>
    </row>
    <row r="40" spans="1:12" x14ac:dyDescent="0.25">
      <c r="A40" s="313" t="s">
        <v>977</v>
      </c>
      <c r="B40" s="313"/>
      <c r="C40" s="313"/>
      <c r="D40" s="313"/>
      <c r="E40" s="313"/>
      <c r="F40" s="313"/>
      <c r="G40" s="313"/>
      <c r="H40" s="313"/>
      <c r="I40" s="313"/>
      <c r="J40" s="313"/>
      <c r="K40" s="313"/>
      <c r="L40" s="313"/>
    </row>
    <row r="41" spans="1:12" ht="15.75" customHeight="1" x14ac:dyDescent="0.25"/>
    <row r="62" spans="11:11" x14ac:dyDescent="0.25">
      <c r="K62" s="101"/>
    </row>
  </sheetData>
  <mergeCells count="4">
    <mergeCell ref="A34:L39"/>
    <mergeCell ref="A40:L40"/>
    <mergeCell ref="A3:J3"/>
    <mergeCell ref="A20:J20"/>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D8F3-5734-4B46-8755-22687CCD4651}">
  <sheetPr>
    <pageSetUpPr autoPageBreaks="0"/>
  </sheetPr>
  <dimension ref="A1:AC53"/>
  <sheetViews>
    <sheetView showGridLines="0" zoomScale="70" zoomScaleNormal="70" workbookViewId="0"/>
  </sheetViews>
  <sheetFormatPr defaultRowHeight="15" x14ac:dyDescent="0.25"/>
  <cols>
    <col min="1" max="1" width="9.140625" style="87" customWidth="1"/>
    <col min="2" max="2" width="11.28515625" style="87" customWidth="1"/>
    <col min="3" max="3" width="10.28515625" style="87" customWidth="1"/>
    <col min="4" max="4" width="12.85546875" style="87" bestFit="1" customWidth="1"/>
    <col min="5" max="5" width="12.5703125" style="87" bestFit="1" customWidth="1"/>
    <col min="6" max="6" width="14.85546875" style="87" bestFit="1" customWidth="1"/>
    <col min="7" max="7" width="15.42578125" style="87" bestFit="1" customWidth="1"/>
    <col min="8" max="8" width="13.42578125" style="87" bestFit="1" customWidth="1"/>
    <col min="9" max="9" width="13.28515625" style="87" bestFit="1" customWidth="1"/>
    <col min="10" max="10" width="12.85546875" style="87" bestFit="1" customWidth="1"/>
    <col min="11" max="12" width="11" style="87" bestFit="1" customWidth="1"/>
    <col min="13" max="13" width="9" style="87" bestFit="1" customWidth="1"/>
    <col min="14" max="14" width="19.42578125" style="87" bestFit="1" customWidth="1"/>
    <col min="15" max="16384" width="9.140625" style="87"/>
  </cols>
  <sheetData>
    <row r="1" spans="1:29" ht="24" x14ac:dyDescent="0.25">
      <c r="A1" s="103" t="s">
        <v>1008</v>
      </c>
    </row>
    <row r="2" spans="1:29" ht="18.75" x14ac:dyDescent="0.3">
      <c r="A2" s="104" t="s">
        <v>1009</v>
      </c>
      <c r="N2" s="1" t="str">
        <f>HYPERLINK("#'Contents'!A1","&lt;&lt;Back")</f>
        <v>&lt;&lt;Back</v>
      </c>
      <c r="P2" s="93" t="s">
        <v>941</v>
      </c>
      <c r="Q2" s="93" t="s">
        <v>947</v>
      </c>
      <c r="R2" s="93" t="s">
        <v>948</v>
      </c>
      <c r="S2" s="93" t="s">
        <v>949</v>
      </c>
      <c r="T2" s="93" t="s">
        <v>950</v>
      </c>
      <c r="U2" s="93" t="s">
        <v>951</v>
      </c>
      <c r="V2" s="93" t="s">
        <v>952</v>
      </c>
      <c r="W2" s="93" t="s">
        <v>953</v>
      </c>
      <c r="X2" s="93" t="s">
        <v>507</v>
      </c>
      <c r="Y2" s="93" t="s">
        <v>512</v>
      </c>
      <c r="Z2" s="93" t="s">
        <v>517</v>
      </c>
      <c r="AA2" s="93" t="s">
        <v>522</v>
      </c>
      <c r="AB2" s="93" t="s">
        <v>978</v>
      </c>
      <c r="AC2" s="93"/>
    </row>
    <row r="3" spans="1:29" x14ac:dyDescent="0.25">
      <c r="P3" s="93" t="s">
        <v>979</v>
      </c>
      <c r="Q3" s="94">
        <v>1.8234294652938843</v>
      </c>
      <c r="R3" s="94">
        <v>1.7739343643188477</v>
      </c>
      <c r="S3" s="94">
        <v>1.8218091726303101</v>
      </c>
      <c r="T3" s="94">
        <v>1.887381911277771</v>
      </c>
      <c r="U3" s="94">
        <v>2.4268944263458252</v>
      </c>
      <c r="V3" s="94">
        <v>2.678910493850708</v>
      </c>
      <c r="W3" s="94">
        <v>2.6842617988586426</v>
      </c>
      <c r="X3" s="94">
        <v>2.9982507228851318</v>
      </c>
      <c r="Y3" s="94">
        <v>3.1136002540588379</v>
      </c>
      <c r="Z3" s="94">
        <v>4.2441139221191406</v>
      </c>
      <c r="AA3" s="94">
        <v>6.1864972114562988</v>
      </c>
      <c r="AB3" s="94">
        <v>4.3630677461624146</v>
      </c>
      <c r="AC3" s="93" t="s">
        <v>980</v>
      </c>
    </row>
    <row r="4" spans="1:29" ht="15" customHeight="1" x14ac:dyDescent="0.25">
      <c r="B4" s="103"/>
      <c r="C4" s="103"/>
      <c r="D4" s="103"/>
      <c r="E4" s="103"/>
      <c r="F4" s="103"/>
      <c r="G4" s="103"/>
      <c r="H4" s="103"/>
      <c r="I4" s="103"/>
      <c r="J4" s="103"/>
      <c r="P4" s="93" t="s">
        <v>981</v>
      </c>
      <c r="Q4" s="94">
        <v>2.7671465873718262</v>
      </c>
      <c r="R4" s="94">
        <v>2.8363049030303955</v>
      </c>
      <c r="S4" s="94">
        <v>2.6991970539093018</v>
      </c>
      <c r="T4" s="94">
        <v>2.4870197772979736</v>
      </c>
      <c r="U4" s="94">
        <v>2.6382987499237061</v>
      </c>
      <c r="V4" s="94">
        <v>2.8791508674621582</v>
      </c>
      <c r="W4" s="94">
        <v>2.9671931266784668</v>
      </c>
      <c r="X4" s="94">
        <v>3.0978286266326904</v>
      </c>
      <c r="Y4" s="94">
        <v>2.9204730987548828</v>
      </c>
      <c r="Z4" s="94">
        <v>3.2641093730926514</v>
      </c>
      <c r="AA4" s="94">
        <v>4.11920166015625</v>
      </c>
      <c r="AB4" s="94">
        <v>1.3520550727844238</v>
      </c>
      <c r="AC4" s="93" t="s">
        <v>982</v>
      </c>
    </row>
    <row r="5" spans="1:29" ht="15" customHeight="1" x14ac:dyDescent="0.3">
      <c r="B5" s="104"/>
      <c r="C5" s="104"/>
      <c r="D5" s="104"/>
      <c r="E5" s="104"/>
      <c r="F5" s="104"/>
      <c r="G5" s="104"/>
      <c r="H5" s="104"/>
      <c r="I5" s="104"/>
      <c r="J5" s="104"/>
      <c r="P5" s="93" t="s">
        <v>983</v>
      </c>
      <c r="Q5" s="94">
        <v>2.5003659725189209</v>
      </c>
      <c r="R5" s="94">
        <v>2.6302695274353027</v>
      </c>
      <c r="S5" s="94">
        <v>2.4183433055877686</v>
      </c>
      <c r="T5" s="94">
        <v>2.5356466770172119</v>
      </c>
      <c r="U5" s="94">
        <v>2.5440158843994141</v>
      </c>
      <c r="V5" s="94">
        <v>2.2679517269134521</v>
      </c>
      <c r="W5" s="94">
        <v>2.041872501373291</v>
      </c>
      <c r="X5" s="94">
        <v>2.3813803195953369</v>
      </c>
      <c r="Y5" s="94">
        <v>2.2049944400787354</v>
      </c>
      <c r="Z5" s="94">
        <v>2.8047745227813721</v>
      </c>
      <c r="AA5" s="94">
        <v>3.5903477668762207</v>
      </c>
      <c r="AB5" s="94">
        <v>1.0899817943572998</v>
      </c>
      <c r="AC5" s="93" t="s">
        <v>984</v>
      </c>
    </row>
    <row r="6" spans="1:29" x14ac:dyDescent="0.25">
      <c r="P6" s="93"/>
      <c r="Q6" s="94"/>
      <c r="R6" s="94"/>
      <c r="S6" s="94"/>
      <c r="T6" s="94"/>
      <c r="U6" s="94"/>
      <c r="V6" s="94"/>
      <c r="W6" s="94"/>
      <c r="X6" s="94"/>
      <c r="Y6" s="94"/>
      <c r="Z6" s="94"/>
      <c r="AA6" s="94"/>
      <c r="AB6" s="94"/>
      <c r="AC6" s="93"/>
    </row>
    <row r="7" spans="1:29" x14ac:dyDescent="0.25">
      <c r="P7" s="93" t="s">
        <v>985</v>
      </c>
      <c r="Q7" s="94">
        <v>8.9378547668457031</v>
      </c>
      <c r="R7" s="94">
        <v>9.6811618804931641</v>
      </c>
      <c r="S7" s="94">
        <v>9.9109678268432617</v>
      </c>
      <c r="T7" s="94">
        <v>9.3285531997680664</v>
      </c>
      <c r="U7" s="94">
        <v>8.9741420745849609</v>
      </c>
      <c r="V7" s="94">
        <v>9.7408628463745117</v>
      </c>
      <c r="W7" s="94">
        <v>11.569450378417969</v>
      </c>
      <c r="X7" s="94">
        <v>11.758051872253418</v>
      </c>
      <c r="Y7" s="94">
        <v>11.429853439331055</v>
      </c>
      <c r="Z7" s="94">
        <v>12.04145336151123</v>
      </c>
      <c r="AA7" s="94">
        <v>12.364460945129395</v>
      </c>
      <c r="AB7" s="94">
        <v>3.4266061782836914</v>
      </c>
      <c r="AC7" s="93" t="s">
        <v>986</v>
      </c>
    </row>
    <row r="8" spans="1:29" x14ac:dyDescent="0.25">
      <c r="P8" s="93" t="s">
        <v>987</v>
      </c>
      <c r="Q8" s="94">
        <v>5.2352786064147949</v>
      </c>
      <c r="R8" s="94">
        <v>5.4510087966918945</v>
      </c>
      <c r="S8" s="94">
        <v>5.7725372314453125</v>
      </c>
      <c r="T8" s="94">
        <v>5.8552942276000977</v>
      </c>
      <c r="U8" s="94">
        <v>5.8000807762145996</v>
      </c>
      <c r="V8" s="94">
        <v>6.1698551177978516</v>
      </c>
      <c r="W8" s="94">
        <v>6.5607166290283203</v>
      </c>
      <c r="X8" s="94">
        <v>7.2615046501159668</v>
      </c>
      <c r="Y8" s="94">
        <v>7.0294499397277832</v>
      </c>
      <c r="Z8" s="94">
        <v>7.7104053497314453</v>
      </c>
      <c r="AA8" s="94">
        <v>8.1651906967163086</v>
      </c>
      <c r="AB8" s="94">
        <v>2.9299120903015137</v>
      </c>
      <c r="AC8" s="93" t="s">
        <v>988</v>
      </c>
    </row>
    <row r="9" spans="1:29" x14ac:dyDescent="0.25">
      <c r="P9" s="93" t="s">
        <v>989</v>
      </c>
      <c r="Q9" s="94">
        <v>2.0896806716918945</v>
      </c>
      <c r="R9" s="94">
        <v>2.0322260856628418</v>
      </c>
      <c r="S9" s="94">
        <v>2.4031777381896973</v>
      </c>
      <c r="T9" s="94">
        <v>2.4175474643707275</v>
      </c>
      <c r="U9" s="94">
        <v>2.7332284450531006</v>
      </c>
      <c r="V9" s="94">
        <v>2.9108171463012695</v>
      </c>
      <c r="W9" s="94">
        <v>2.7447936534881592</v>
      </c>
      <c r="X9" s="94">
        <v>2.900320291519165</v>
      </c>
      <c r="Y9" s="94">
        <v>2.829472541809082</v>
      </c>
      <c r="Z9" s="94">
        <v>2.8853600025177002</v>
      </c>
      <c r="AA9" s="94">
        <v>3.3236477375030518</v>
      </c>
      <c r="AB9" s="94">
        <v>1.2339670658111572</v>
      </c>
      <c r="AC9" s="93" t="s">
        <v>990</v>
      </c>
    </row>
    <row r="10" spans="1:29" x14ac:dyDescent="0.25">
      <c r="P10" s="93" t="s">
        <v>991</v>
      </c>
      <c r="Q10" s="94">
        <v>4.5720686912536621</v>
      </c>
      <c r="R10" s="94">
        <v>4.6678729057312012</v>
      </c>
      <c r="S10" s="94">
        <v>4.796083927154541</v>
      </c>
      <c r="T10" s="94">
        <v>4.8009967803955078</v>
      </c>
      <c r="U10" s="94">
        <v>4.7733712196350098</v>
      </c>
      <c r="V10" s="94">
        <v>4.9534306526184082</v>
      </c>
      <c r="W10" s="94">
        <v>4.6683530807495117</v>
      </c>
      <c r="X10" s="94">
        <v>4.5429558753967285</v>
      </c>
      <c r="Y10" s="94">
        <v>4.5451655387878418</v>
      </c>
      <c r="Z10" s="94">
        <v>4.671025276184082</v>
      </c>
      <c r="AA10" s="94">
        <v>5.0839285850524902</v>
      </c>
      <c r="AB10" s="94">
        <v>0.51185989379882813</v>
      </c>
      <c r="AC10" s="93" t="s">
        <v>992</v>
      </c>
    </row>
    <row r="11" spans="1:29" x14ac:dyDescent="0.25">
      <c r="P11" s="93" t="s">
        <v>993</v>
      </c>
      <c r="Q11" s="94">
        <v>3.0019559860229492</v>
      </c>
      <c r="R11" s="94">
        <v>2.9551098346710205</v>
      </c>
      <c r="S11" s="94">
        <v>3.0565083026885986</v>
      </c>
      <c r="T11" s="94">
        <v>2.9976389408111572</v>
      </c>
      <c r="U11" s="94">
        <v>2.946429967880249</v>
      </c>
      <c r="V11" s="94">
        <v>2.9559090137481689</v>
      </c>
      <c r="W11" s="94">
        <v>2.9766972064971924</v>
      </c>
      <c r="X11" s="94">
        <v>3.3191578388214111</v>
      </c>
      <c r="Y11" s="94">
        <v>3.3052515983581543</v>
      </c>
      <c r="Z11" s="94">
        <v>3.180894136428833</v>
      </c>
      <c r="AA11" s="94">
        <v>3.1865034103393555</v>
      </c>
      <c r="AB11" s="94">
        <v>0.18454742431640625</v>
      </c>
      <c r="AC11" s="93" t="s">
        <v>994</v>
      </c>
    </row>
    <row r="12" spans="1:29" x14ac:dyDescent="0.25">
      <c r="P12" s="93"/>
      <c r="Q12" s="94"/>
      <c r="R12" s="94"/>
      <c r="S12" s="94"/>
      <c r="T12" s="94"/>
      <c r="U12" s="94"/>
      <c r="V12" s="94"/>
      <c r="W12" s="94"/>
      <c r="X12" s="94"/>
      <c r="Y12" s="94"/>
      <c r="Z12" s="94"/>
      <c r="AA12" s="94"/>
      <c r="AB12" s="94"/>
      <c r="AC12" s="93"/>
    </row>
    <row r="13" spans="1:29" x14ac:dyDescent="0.25">
      <c r="P13" s="93" t="s">
        <v>995</v>
      </c>
      <c r="Q13" s="94">
        <v>2.7591621875762939</v>
      </c>
      <c r="R13" s="94">
        <v>3.012202262878418</v>
      </c>
      <c r="S13" s="94">
        <v>3.131145715713501</v>
      </c>
      <c r="T13" s="94">
        <v>3.1962692737579346</v>
      </c>
      <c r="U13" s="94">
        <v>3.2164435386657715</v>
      </c>
      <c r="V13" s="94">
        <v>3.0785737037658691</v>
      </c>
      <c r="W13" s="94">
        <v>2.9452612400054932</v>
      </c>
      <c r="X13" s="94">
        <v>3.0099515914916992</v>
      </c>
      <c r="Y13" s="94">
        <v>2.8598001003265381</v>
      </c>
      <c r="Z13" s="94">
        <v>2.2962329387664795</v>
      </c>
      <c r="AA13" s="94">
        <v>1.8557441234588623</v>
      </c>
      <c r="AB13" s="94">
        <v>-0.90341806411743164</v>
      </c>
      <c r="AC13" s="93" t="s">
        <v>996</v>
      </c>
    </row>
    <row r="14" spans="1:29" x14ac:dyDescent="0.25">
      <c r="P14" s="93" t="s">
        <v>997</v>
      </c>
      <c r="Q14" s="94">
        <v>8.1803770065307617</v>
      </c>
      <c r="R14" s="94">
        <v>8.0826187133789063</v>
      </c>
      <c r="S14" s="94">
        <v>7.9213438034057617</v>
      </c>
      <c r="T14" s="94">
        <v>7.7463364601135254</v>
      </c>
      <c r="U14" s="94">
        <v>8.0112104415893555</v>
      </c>
      <c r="V14" s="94">
        <v>7.1552829742431641</v>
      </c>
      <c r="W14" s="94">
        <v>6.2166199684143066</v>
      </c>
      <c r="X14" s="94">
        <v>6.0700855255126953</v>
      </c>
      <c r="Y14" s="94">
        <v>7.0730528831481934</v>
      </c>
      <c r="Z14" s="94">
        <v>5.9183721542358398</v>
      </c>
      <c r="AA14" s="94">
        <v>5.3687644004821777</v>
      </c>
      <c r="AB14" s="94">
        <v>-2.811612606048584</v>
      </c>
      <c r="AC14" s="93" t="s">
        <v>998</v>
      </c>
    </row>
    <row r="15" spans="1:29" x14ac:dyDescent="0.25">
      <c r="P15" s="93"/>
      <c r="Q15" s="94"/>
      <c r="R15" s="94"/>
      <c r="S15" s="94"/>
      <c r="T15" s="94"/>
      <c r="U15" s="94"/>
      <c r="V15" s="94"/>
      <c r="W15" s="94"/>
      <c r="X15" s="94"/>
      <c r="Y15" s="94"/>
      <c r="Z15" s="94"/>
      <c r="AA15" s="94"/>
      <c r="AB15" s="94"/>
      <c r="AC15" s="93"/>
    </row>
    <row r="16" spans="1:29" x14ac:dyDescent="0.25">
      <c r="P16" s="93" t="s">
        <v>999</v>
      </c>
      <c r="Q16" s="94">
        <v>8.0047264099121094</v>
      </c>
      <c r="R16" s="94">
        <v>8.1315727233886719</v>
      </c>
      <c r="S16" s="94">
        <v>8.4470119476318359</v>
      </c>
      <c r="T16" s="94">
        <v>8.3474140167236328</v>
      </c>
      <c r="U16" s="94">
        <v>8.4628496170043945</v>
      </c>
      <c r="V16" s="94">
        <v>8.0860996246337891</v>
      </c>
      <c r="W16" s="94">
        <v>8.2881488800048828</v>
      </c>
      <c r="X16" s="94">
        <v>7.6559653282165527</v>
      </c>
      <c r="Y16" s="94">
        <v>7.3356637954711914</v>
      </c>
      <c r="Z16" s="94">
        <v>7.085930347442627</v>
      </c>
      <c r="AA16" s="94">
        <v>6.4487595558166504</v>
      </c>
      <c r="AB16" s="94">
        <v>-1.555966854095459</v>
      </c>
      <c r="AC16" s="93" t="s">
        <v>1000</v>
      </c>
    </row>
    <row r="17" spans="1:29" x14ac:dyDescent="0.25">
      <c r="P17" s="93" t="s">
        <v>1001</v>
      </c>
      <c r="Q17" s="94">
        <v>5.0694794654846191</v>
      </c>
      <c r="R17" s="94">
        <v>4.9261279106140137</v>
      </c>
      <c r="S17" s="94">
        <v>4.4506616592407227</v>
      </c>
      <c r="T17" s="94">
        <v>4.3097929954528809</v>
      </c>
      <c r="U17" s="94">
        <v>5.2664752006530762</v>
      </c>
      <c r="V17" s="94">
        <v>5.4609513282775879</v>
      </c>
      <c r="W17" s="94">
        <v>5.2319426536560059</v>
      </c>
      <c r="X17" s="94">
        <v>4.5601043701171875</v>
      </c>
      <c r="Y17" s="94">
        <v>4.3613057136535645</v>
      </c>
      <c r="Z17" s="94">
        <v>4.1786971092224121</v>
      </c>
      <c r="AA17" s="94">
        <v>2.9239087104797363</v>
      </c>
      <c r="AB17" s="94">
        <v>-2.1455707550048828</v>
      </c>
      <c r="AC17" s="93" t="s">
        <v>1002</v>
      </c>
    </row>
    <row r="18" spans="1:29" x14ac:dyDescent="0.25">
      <c r="P18" s="93" t="s">
        <v>1003</v>
      </c>
      <c r="Q18" s="94">
        <v>13.791779518127441</v>
      </c>
      <c r="R18" s="94">
        <v>13.455142974853516</v>
      </c>
      <c r="S18" s="94">
        <v>13.410682678222656</v>
      </c>
      <c r="T18" s="94">
        <v>14.380950927734375</v>
      </c>
      <c r="U18" s="94">
        <v>13.938349723815918</v>
      </c>
      <c r="V18" s="94">
        <v>15.121138572692871</v>
      </c>
      <c r="W18" s="94">
        <v>15.499963760375977</v>
      </c>
      <c r="X18" s="94">
        <v>14.13312816619873</v>
      </c>
      <c r="Y18" s="94">
        <v>13.478034019470215</v>
      </c>
      <c r="Z18" s="94">
        <v>13.491556167602539</v>
      </c>
      <c r="AA18" s="94">
        <v>11.505221366882324</v>
      </c>
      <c r="AB18" s="94">
        <v>-2.2865581512451172</v>
      </c>
      <c r="AC18" s="93" t="s">
        <v>1004</v>
      </c>
    </row>
    <row r="19" spans="1:29" x14ac:dyDescent="0.25">
      <c r="P19" s="93" t="s">
        <v>1005</v>
      </c>
      <c r="Q19" s="94">
        <v>3.947850227355957</v>
      </c>
      <c r="R19" s="94">
        <v>3.947420597076416</v>
      </c>
      <c r="S19" s="94">
        <v>4.2300834655761719</v>
      </c>
      <c r="T19" s="94">
        <v>3.8926627635955811</v>
      </c>
      <c r="U19" s="94">
        <v>2.116220235824585</v>
      </c>
      <c r="V19" s="94">
        <v>1.5911544561386108</v>
      </c>
      <c r="W19" s="94">
        <v>1.1798142194747925</v>
      </c>
      <c r="X19" s="94">
        <v>1.1483145952224731</v>
      </c>
      <c r="Y19" s="94">
        <v>1.0493752956390381</v>
      </c>
      <c r="Z19" s="94">
        <v>0.9003753662109375</v>
      </c>
      <c r="AA19" s="94">
        <v>0.56955450773239136</v>
      </c>
      <c r="AB19" s="94">
        <v>-3.3782957196235657</v>
      </c>
      <c r="AC19" s="93" t="s">
        <v>1006</v>
      </c>
    </row>
    <row r="20" spans="1:29" x14ac:dyDescent="0.25">
      <c r="P20" s="93"/>
      <c r="Q20" s="94"/>
      <c r="R20" s="94"/>
      <c r="S20" s="94"/>
      <c r="T20" s="94"/>
      <c r="U20" s="94"/>
      <c r="V20" s="94"/>
      <c r="W20" s="94"/>
      <c r="X20" s="94"/>
      <c r="Y20" s="94"/>
      <c r="Z20" s="94"/>
      <c r="AA20" s="94"/>
      <c r="AB20" s="94"/>
      <c r="AC20" s="93"/>
    </row>
    <row r="21" spans="1:29" ht="18.75" x14ac:dyDescent="0.25">
      <c r="F21" s="105"/>
      <c r="P21" s="93" t="s">
        <v>1007</v>
      </c>
      <c r="Q21" s="94">
        <v>27.31884765625</v>
      </c>
      <c r="R21" s="94">
        <v>26.417030334472656</v>
      </c>
      <c r="S21" s="94">
        <v>25.53045654296875</v>
      </c>
      <c r="T21" s="94">
        <v>25.816497802734375</v>
      </c>
      <c r="U21" s="94">
        <v>26.151992797851563</v>
      </c>
      <c r="V21" s="94">
        <v>24.949913024902344</v>
      </c>
      <c r="W21" s="94">
        <v>24.424903869628906</v>
      </c>
      <c r="X21" s="94">
        <v>25.163002014160156</v>
      </c>
      <c r="Y21" s="94">
        <v>26.464515686035156</v>
      </c>
      <c r="Z21" s="94">
        <v>25.326698303222656</v>
      </c>
      <c r="AA21" s="94">
        <v>25.308273315429688</v>
      </c>
      <c r="AB21" s="94">
        <v>-2.0105743408203125</v>
      </c>
      <c r="AC21" s="93" t="s">
        <v>1007</v>
      </c>
    </row>
    <row r="22" spans="1:29" x14ac:dyDescent="0.25">
      <c r="F22" s="106"/>
    </row>
    <row r="28" spans="1:29" x14ac:dyDescent="0.25">
      <c r="A28" s="313" t="s">
        <v>1220</v>
      </c>
      <c r="B28" s="313"/>
      <c r="C28" s="313"/>
      <c r="D28" s="313"/>
      <c r="E28" s="313"/>
      <c r="F28" s="313"/>
      <c r="G28" s="313"/>
      <c r="H28" s="313"/>
      <c r="I28" s="313"/>
      <c r="J28" s="313"/>
    </row>
    <row r="29" spans="1:29" x14ac:dyDescent="0.25">
      <c r="A29" s="313"/>
      <c r="B29" s="313"/>
      <c r="C29" s="313"/>
      <c r="D29" s="313"/>
      <c r="E29" s="313"/>
      <c r="F29" s="313"/>
      <c r="G29" s="313"/>
      <c r="H29" s="313"/>
      <c r="I29" s="313"/>
      <c r="J29" s="313"/>
    </row>
    <row r="30" spans="1:29" x14ac:dyDescent="0.25">
      <c r="A30" s="313"/>
      <c r="B30" s="313"/>
      <c r="C30" s="313"/>
      <c r="D30" s="313"/>
      <c r="E30" s="313"/>
      <c r="F30" s="313"/>
      <c r="G30" s="313"/>
      <c r="H30" s="313"/>
      <c r="I30" s="313"/>
      <c r="J30" s="313"/>
    </row>
    <row r="31" spans="1:29" x14ac:dyDescent="0.25">
      <c r="A31" s="313" t="s">
        <v>977</v>
      </c>
      <c r="B31" s="313"/>
      <c r="C31" s="313"/>
      <c r="D31" s="313"/>
      <c r="E31" s="313"/>
      <c r="F31" s="313"/>
      <c r="G31" s="313"/>
      <c r="H31" s="313"/>
      <c r="I31" s="313"/>
      <c r="J31" s="313"/>
    </row>
    <row r="53" ht="29.45" customHeight="1" x14ac:dyDescent="0.25"/>
  </sheetData>
  <mergeCells count="2">
    <mergeCell ref="A31:J31"/>
    <mergeCell ref="A28:J30"/>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606D5-6CC0-4351-8824-04A5ABD3A91E}">
  <sheetPr>
    <pageSetUpPr autoPageBreaks="0"/>
  </sheetPr>
  <dimension ref="A1:AD85"/>
  <sheetViews>
    <sheetView showGridLines="0" zoomScale="70" zoomScaleNormal="70" workbookViewId="0"/>
  </sheetViews>
  <sheetFormatPr defaultRowHeight="15" x14ac:dyDescent="0.25"/>
  <cols>
    <col min="1" max="1" width="9.140625" style="107"/>
    <col min="2" max="5" width="10.140625" style="107" customWidth="1"/>
    <col min="6" max="6" width="8.7109375" style="107" customWidth="1"/>
    <col min="7" max="16384" width="9.140625" style="107"/>
  </cols>
  <sheetData>
    <row r="1" spans="1:29" ht="24" customHeight="1" x14ac:dyDescent="0.25">
      <c r="A1" s="110" t="s">
        <v>1020</v>
      </c>
      <c r="B1" s="109"/>
      <c r="C1" s="109"/>
      <c r="D1" s="109"/>
      <c r="E1" s="109"/>
      <c r="F1" s="109"/>
      <c r="G1" s="109"/>
      <c r="H1" s="109"/>
      <c r="I1" s="109"/>
    </row>
    <row r="2" spans="1:29" ht="18.75" x14ac:dyDescent="0.3">
      <c r="A2" s="112" t="s">
        <v>903</v>
      </c>
      <c r="M2" s="1" t="str">
        <f>HYPERLINK("#'Contents'!A1","&lt;&lt;Back")</f>
        <v>&lt;&lt;Back</v>
      </c>
      <c r="N2"/>
      <c r="P2" t="s">
        <v>1219</v>
      </c>
      <c r="Q2" s="111" t="s">
        <v>1010</v>
      </c>
      <c r="R2" s="111" t="s">
        <v>1011</v>
      </c>
      <c r="T2" s="111"/>
      <c r="U2" t="s">
        <v>1219</v>
      </c>
      <c r="V2" s="111" t="s">
        <v>1012</v>
      </c>
      <c r="W2" s="111" t="s">
        <v>1013</v>
      </c>
      <c r="AB2" s="111"/>
      <c r="AC2" s="111"/>
    </row>
    <row r="3" spans="1:29" x14ac:dyDescent="0.25">
      <c r="M3"/>
      <c r="N3"/>
      <c r="P3" s="111" t="s">
        <v>966</v>
      </c>
      <c r="Q3" s="113">
        <v>539895.91860069369</v>
      </c>
      <c r="R3" s="113">
        <v>86.197975158691406</v>
      </c>
      <c r="U3" s="111" t="s">
        <v>965</v>
      </c>
      <c r="V3" s="113">
        <v>1806099.4420409938</v>
      </c>
      <c r="W3" s="113">
        <v>35.505237579345703</v>
      </c>
      <c r="AC3" s="111"/>
    </row>
    <row r="4" spans="1:29" x14ac:dyDescent="0.25">
      <c r="M4"/>
      <c r="N4"/>
      <c r="P4" s="111" t="s">
        <v>770</v>
      </c>
      <c r="Q4" s="113">
        <v>308819.84107487445</v>
      </c>
      <c r="R4" s="113">
        <v>77.678565979003906</v>
      </c>
      <c r="U4" s="111" t="s">
        <v>966</v>
      </c>
      <c r="V4" s="113">
        <v>1265934.5662880905</v>
      </c>
      <c r="W4" s="113">
        <v>25.893867492675781</v>
      </c>
      <c r="AC4" s="111"/>
    </row>
    <row r="5" spans="1:29" x14ac:dyDescent="0.25">
      <c r="M5"/>
      <c r="N5"/>
      <c r="P5" s="111" t="s">
        <v>968</v>
      </c>
      <c r="Q5" s="113">
        <v>4290.6940908504348</v>
      </c>
      <c r="R5" s="113">
        <v>75.967689514160156</v>
      </c>
      <c r="U5" s="111" t="s">
        <v>20</v>
      </c>
      <c r="V5" s="113">
        <v>415797.66753490962</v>
      </c>
      <c r="W5" s="113">
        <v>23.380573272705078</v>
      </c>
      <c r="AC5" s="111"/>
    </row>
    <row r="6" spans="1:29" x14ac:dyDescent="0.25">
      <c r="M6"/>
      <c r="N6"/>
      <c r="P6" s="111" t="s">
        <v>965</v>
      </c>
      <c r="Q6" s="113">
        <v>878089.99081493542</v>
      </c>
      <c r="R6" s="113">
        <v>73.996383666992188</v>
      </c>
      <c r="U6" s="111" t="s">
        <v>838</v>
      </c>
      <c r="V6" s="113">
        <v>505417.742199386</v>
      </c>
      <c r="W6" s="113">
        <v>18.69865608215332</v>
      </c>
      <c r="AC6" s="111"/>
    </row>
    <row r="7" spans="1:29" x14ac:dyDescent="0.25">
      <c r="M7"/>
      <c r="N7"/>
      <c r="P7" s="111" t="s">
        <v>6</v>
      </c>
      <c r="Q7" s="113">
        <v>238291.47986830826</v>
      </c>
      <c r="R7" s="113">
        <v>68.276130676269531</v>
      </c>
      <c r="U7" s="111" t="s">
        <v>770</v>
      </c>
      <c r="V7" s="113">
        <v>2125358.8459589998</v>
      </c>
      <c r="W7" s="113">
        <v>17.589330673217773</v>
      </c>
      <c r="AC7" s="111"/>
    </row>
    <row r="8" spans="1:29" x14ac:dyDescent="0.25">
      <c r="M8"/>
      <c r="N8"/>
      <c r="P8" s="111" t="s">
        <v>21</v>
      </c>
      <c r="Q8" s="113">
        <v>5976.571371791706</v>
      </c>
      <c r="R8" s="113">
        <v>35.199184417724609</v>
      </c>
      <c r="U8" s="111" t="s">
        <v>6</v>
      </c>
      <c r="V8" s="113">
        <v>1946865.8364036144</v>
      </c>
      <c r="W8" s="113">
        <v>16.731912612915039</v>
      </c>
      <c r="AC8" s="111"/>
    </row>
    <row r="9" spans="1:29" x14ac:dyDescent="0.25">
      <c r="I9" s="108"/>
      <c r="M9"/>
      <c r="N9"/>
      <c r="P9" s="111" t="s">
        <v>7</v>
      </c>
      <c r="Q9" s="113">
        <v>183963.73019698329</v>
      </c>
      <c r="R9" s="113">
        <v>33.811416625976563</v>
      </c>
      <c r="U9" s="111" t="s">
        <v>968</v>
      </c>
      <c r="V9" s="113">
        <v>573416.53125</v>
      </c>
      <c r="W9" s="113">
        <v>10.574386596679688</v>
      </c>
      <c r="AC9" s="111"/>
    </row>
    <row r="10" spans="1:29" x14ac:dyDescent="0.25">
      <c r="M10"/>
      <c r="N10"/>
      <c r="P10" s="111" t="s">
        <v>969</v>
      </c>
      <c r="Q10" s="113">
        <v>200.81755540583782</v>
      </c>
      <c r="R10" s="113">
        <v>16.346242904663086</v>
      </c>
      <c r="U10" s="111" t="s">
        <v>969</v>
      </c>
      <c r="V10" s="113">
        <v>323242.6773408365</v>
      </c>
      <c r="W10" s="113">
        <v>9.8601560592651367</v>
      </c>
      <c r="AC10" s="111"/>
    </row>
    <row r="11" spans="1:29" x14ac:dyDescent="0.25">
      <c r="M11"/>
      <c r="N11"/>
      <c r="P11" s="111" t="s">
        <v>20</v>
      </c>
      <c r="Q11" s="113">
        <v>431.94586059099481</v>
      </c>
      <c r="R11" s="113">
        <v>12.965869903564453</v>
      </c>
      <c r="U11" s="111" t="s">
        <v>7</v>
      </c>
      <c r="V11" s="113">
        <v>4995655.2330553336</v>
      </c>
      <c r="W11" s="113">
        <v>8.8271636962890625</v>
      </c>
      <c r="AC11" s="111"/>
    </row>
    <row r="12" spans="1:29" x14ac:dyDescent="0.25">
      <c r="M12"/>
      <c r="N12"/>
      <c r="P12" s="111" t="s">
        <v>838</v>
      </c>
      <c r="Q12" s="113">
        <v>938.56644322247985</v>
      </c>
      <c r="R12" s="113">
        <v>-42.708843231201172</v>
      </c>
      <c r="U12" s="111" t="s">
        <v>21</v>
      </c>
      <c r="V12" s="113">
        <v>726612.2806002266</v>
      </c>
      <c r="W12" s="113">
        <v>-3.7908909320831299</v>
      </c>
      <c r="AC12" s="111"/>
    </row>
    <row r="13" spans="1:29" x14ac:dyDescent="0.25">
      <c r="M13" s="111"/>
      <c r="N13" s="111"/>
      <c r="P13" s="111"/>
      <c r="Q13" s="111"/>
      <c r="R13" s="111"/>
      <c r="S13" s="111"/>
      <c r="T13" s="111"/>
      <c r="U13" s="111"/>
      <c r="V13" s="111"/>
      <c r="W13" s="111"/>
      <c r="X13" s="111"/>
      <c r="Y13" s="111"/>
      <c r="Z13" s="111"/>
      <c r="AA13" s="111"/>
      <c r="AB13" s="111"/>
      <c r="AC13" s="111"/>
    </row>
    <row r="14" spans="1:29" x14ac:dyDescent="0.25">
      <c r="M14" s="111"/>
      <c r="N14" s="111"/>
      <c r="P14" s="111"/>
      <c r="Q14" s="111"/>
      <c r="R14" s="111"/>
      <c r="S14" s="111"/>
      <c r="T14" s="111"/>
      <c r="U14" s="111"/>
      <c r="V14" s="111"/>
      <c r="W14" s="111"/>
      <c r="X14" s="111"/>
      <c r="Y14" s="111"/>
      <c r="Z14" s="111"/>
      <c r="AA14" s="111"/>
      <c r="AB14" s="111"/>
      <c r="AC14" s="111"/>
    </row>
    <row r="15" spans="1:29" ht="14.45" customHeight="1" x14ac:dyDescent="0.25">
      <c r="M15" s="111"/>
      <c r="N15" s="111"/>
      <c r="P15" s="111"/>
      <c r="Q15" s="111"/>
      <c r="R15" s="111"/>
      <c r="S15" s="111"/>
      <c r="T15" s="111"/>
      <c r="U15" s="111"/>
      <c r="V15" s="111"/>
      <c r="W15" s="111"/>
      <c r="X15" s="111"/>
      <c r="Y15" s="111"/>
      <c r="Z15" s="111"/>
      <c r="AA15" s="111"/>
      <c r="AB15" s="111"/>
      <c r="AC15" s="111"/>
    </row>
    <row r="16" spans="1:29" x14ac:dyDescent="0.25">
      <c r="M16" s="111"/>
      <c r="N16" s="111"/>
      <c r="P16" s="111"/>
      <c r="Q16" s="111"/>
      <c r="R16" s="111"/>
      <c r="S16" s="111"/>
      <c r="T16" s="111"/>
      <c r="U16" s="111"/>
      <c r="V16" s="111"/>
      <c r="W16" s="111"/>
      <c r="X16" s="111"/>
      <c r="Y16" s="111"/>
      <c r="Z16" s="111"/>
      <c r="AA16" s="111"/>
      <c r="AB16" s="111"/>
      <c r="AC16" s="111"/>
    </row>
    <row r="17" spans="1:30" ht="24" customHeight="1" x14ac:dyDescent="0.25">
      <c r="M17" s="111"/>
      <c r="N17" s="111"/>
      <c r="P17" s="111"/>
      <c r="Q17" s="111"/>
      <c r="R17" s="111"/>
      <c r="S17" s="111"/>
      <c r="T17" s="111"/>
      <c r="U17" s="111"/>
      <c r="V17" s="111"/>
      <c r="W17" s="111"/>
      <c r="X17" s="111"/>
      <c r="Y17" s="111"/>
      <c r="Z17" s="111"/>
      <c r="AA17" s="111"/>
      <c r="AB17" s="111"/>
      <c r="AC17" s="111"/>
    </row>
    <row r="18" spans="1:30" x14ac:dyDescent="0.25">
      <c r="M18" s="111"/>
      <c r="N18" s="111"/>
      <c r="P18" s="111"/>
      <c r="Q18" s="111"/>
      <c r="R18" s="111"/>
      <c r="S18" s="111"/>
      <c r="T18" s="111"/>
      <c r="U18" s="111"/>
      <c r="V18" s="111"/>
      <c r="W18" s="111"/>
      <c r="X18" s="111"/>
      <c r="Y18" s="111"/>
      <c r="Z18" s="111"/>
      <c r="AA18" s="111"/>
      <c r="AB18" s="111"/>
      <c r="AC18" s="111"/>
    </row>
    <row r="19" spans="1:30" x14ac:dyDescent="0.25">
      <c r="M19" s="111"/>
      <c r="N19" s="111"/>
      <c r="P19" s="111"/>
      <c r="Q19" s="111"/>
      <c r="R19" s="111"/>
      <c r="S19" s="111"/>
      <c r="T19" s="111"/>
      <c r="U19" s="111"/>
      <c r="V19" s="111"/>
      <c r="W19" s="111"/>
      <c r="X19" s="111"/>
      <c r="Y19" s="111"/>
      <c r="Z19" s="111"/>
      <c r="AA19" s="111"/>
      <c r="AB19" s="111"/>
      <c r="AC19" s="111"/>
    </row>
    <row r="20" spans="1:30" x14ac:dyDescent="0.25">
      <c r="M20" s="111"/>
      <c r="N20" s="111"/>
      <c r="P20" s="111"/>
      <c r="Q20" s="111"/>
      <c r="R20" s="111"/>
      <c r="S20" s="111"/>
      <c r="T20" s="111"/>
      <c r="U20" s="111"/>
      <c r="V20" s="111"/>
      <c r="W20" s="111"/>
      <c r="X20" s="111"/>
      <c r="Y20" s="111"/>
      <c r="Z20" s="111"/>
      <c r="AA20" s="111"/>
      <c r="AB20" s="111"/>
      <c r="AC20" s="111"/>
    </row>
    <row r="21" spans="1:30" x14ac:dyDescent="0.25">
      <c r="M21" s="111"/>
      <c r="N21" s="111"/>
      <c r="P21" s="111"/>
      <c r="Q21" s="111"/>
      <c r="R21" s="111"/>
      <c r="S21" s="111"/>
      <c r="T21" s="111"/>
      <c r="U21" s="111"/>
      <c r="V21" s="111"/>
      <c r="W21" s="111"/>
      <c r="X21" s="111"/>
      <c r="Y21" s="111"/>
      <c r="Z21" s="111"/>
      <c r="AA21" s="111"/>
      <c r="AB21" s="111"/>
      <c r="AC21" s="111"/>
    </row>
    <row r="22" spans="1:30" x14ac:dyDescent="0.25">
      <c r="M22" s="111"/>
      <c r="N22" s="111"/>
      <c r="P22" s="111"/>
      <c r="Q22" s="111"/>
      <c r="R22" s="111"/>
      <c r="S22" s="111"/>
      <c r="T22" s="111"/>
      <c r="U22" s="111"/>
      <c r="V22" s="111"/>
      <c r="W22" s="111"/>
      <c r="X22" s="111"/>
      <c r="Y22" s="111"/>
      <c r="Z22" s="111"/>
      <c r="AA22" s="111"/>
      <c r="AB22" s="111"/>
      <c r="AC22" s="111"/>
    </row>
    <row r="23" spans="1:30" x14ac:dyDescent="0.25">
      <c r="M23" s="111"/>
      <c r="N23" s="111"/>
      <c r="P23" s="111"/>
      <c r="Q23" s="111"/>
      <c r="R23" s="111"/>
      <c r="S23" s="111"/>
      <c r="T23" s="111"/>
      <c r="U23" s="111"/>
      <c r="V23" s="111"/>
      <c r="W23" s="111"/>
      <c r="X23" s="111"/>
      <c r="Y23" s="111"/>
      <c r="Z23" s="111"/>
      <c r="AA23" s="111"/>
      <c r="AB23" s="111"/>
      <c r="AC23" s="111"/>
    </row>
    <row r="24" spans="1:30" x14ac:dyDescent="0.25">
      <c r="M24" s="111"/>
      <c r="N24" s="111"/>
      <c r="P24" s="111"/>
      <c r="Q24" s="111"/>
      <c r="R24" s="111"/>
      <c r="S24" s="111"/>
      <c r="T24" s="111"/>
      <c r="U24" s="111"/>
      <c r="V24" s="111"/>
      <c r="W24" s="111"/>
      <c r="X24" s="111"/>
      <c r="Y24" s="111"/>
      <c r="Z24" s="111"/>
      <c r="AA24" s="111"/>
      <c r="AB24" s="111"/>
      <c r="AC24" s="111"/>
    </row>
    <row r="25" spans="1:30" x14ac:dyDescent="0.25">
      <c r="M25" s="111"/>
      <c r="N25" s="111"/>
      <c r="P25" s="111"/>
      <c r="Q25" s="111"/>
      <c r="R25" s="111"/>
      <c r="S25" s="111"/>
      <c r="T25" s="111"/>
      <c r="U25" s="111"/>
      <c r="V25" s="111"/>
      <c r="W25" s="111"/>
      <c r="X25" s="111"/>
      <c r="Y25" s="111"/>
      <c r="Z25" s="111"/>
      <c r="AA25" s="111"/>
      <c r="AB25" s="111"/>
      <c r="AC25" s="111"/>
    </row>
    <row r="26" spans="1:30" x14ac:dyDescent="0.25">
      <c r="M26" s="111"/>
      <c r="N26" s="111"/>
      <c r="P26" s="111"/>
      <c r="Q26" s="111"/>
      <c r="R26" s="111"/>
      <c r="S26" s="111"/>
      <c r="T26" s="111"/>
      <c r="U26" s="111"/>
      <c r="V26" s="111"/>
      <c r="W26" s="111"/>
      <c r="X26" s="111"/>
      <c r="Y26" s="111"/>
      <c r="Z26" s="111"/>
      <c r="AA26" s="111"/>
      <c r="AB26" s="111"/>
      <c r="AC26" s="111"/>
    </row>
    <row r="27" spans="1:30" ht="15" customHeight="1" x14ac:dyDescent="0.25">
      <c r="M27" s="111"/>
      <c r="N27" s="111"/>
      <c r="P27" s="111"/>
      <c r="Q27" s="111"/>
      <c r="R27" s="111"/>
      <c r="S27" s="111"/>
      <c r="T27" s="111"/>
      <c r="U27" s="111"/>
      <c r="V27" s="111"/>
    </row>
    <row r="28" spans="1:30" x14ac:dyDescent="0.25">
      <c r="L28"/>
      <c r="M28"/>
      <c r="N28"/>
      <c r="P28" t="s">
        <v>1219</v>
      </c>
      <c r="Q28" t="s">
        <v>1016</v>
      </c>
      <c r="R28" t="s">
        <v>1017</v>
      </c>
      <c r="T28"/>
      <c r="U28" t="s">
        <v>1219</v>
      </c>
      <c r="V28" t="s">
        <v>1018</v>
      </c>
      <c r="W28" t="s">
        <v>1019</v>
      </c>
      <c r="AB28"/>
      <c r="AC28"/>
      <c r="AD28"/>
    </row>
    <row r="29" spans="1:30" x14ac:dyDescent="0.25">
      <c r="L29"/>
      <c r="M29"/>
      <c r="N29"/>
      <c r="P29" t="s">
        <v>6</v>
      </c>
      <c r="Q29" s="48">
        <v>482865.71990297618</v>
      </c>
      <c r="R29" s="48">
        <v>96.789436340332031</v>
      </c>
      <c r="U29" t="s">
        <v>966</v>
      </c>
      <c r="V29" s="48">
        <v>571748.0234375</v>
      </c>
      <c r="W29" s="48">
        <v>24.149280548095703</v>
      </c>
      <c r="AC29"/>
      <c r="AD29"/>
    </row>
    <row r="30" spans="1:30" x14ac:dyDescent="0.25">
      <c r="A30" s="111"/>
      <c r="B30" s="111"/>
      <c r="C30" s="111"/>
      <c r="D30" s="111"/>
      <c r="E30" s="111"/>
      <c r="F30" s="111"/>
      <c r="G30" s="111"/>
      <c r="H30" s="111"/>
      <c r="I30" s="111"/>
      <c r="L30"/>
      <c r="M30"/>
      <c r="N30"/>
      <c r="P30" t="s">
        <v>966</v>
      </c>
      <c r="Q30" s="48">
        <v>377945.49436568108</v>
      </c>
      <c r="R30" s="48">
        <v>69.764129638671875</v>
      </c>
      <c r="U30" t="s">
        <v>770</v>
      </c>
      <c r="V30" s="48">
        <v>714566.75</v>
      </c>
      <c r="W30" s="48">
        <v>22.960939407348633</v>
      </c>
      <c r="AC30"/>
      <c r="AD30"/>
    </row>
    <row r="31" spans="1:30" x14ac:dyDescent="0.25">
      <c r="L31"/>
      <c r="M31"/>
      <c r="N31"/>
      <c r="P31" t="s">
        <v>968</v>
      </c>
      <c r="Q31" s="48">
        <v>46442.625006521514</v>
      </c>
      <c r="R31" s="48">
        <v>57.939983367919922</v>
      </c>
      <c r="U31" s="115" t="s">
        <v>965</v>
      </c>
      <c r="V31" s="48">
        <v>767106.03125</v>
      </c>
      <c r="W31" s="48">
        <v>22.139850616455078</v>
      </c>
      <c r="AC31"/>
      <c r="AD31"/>
    </row>
    <row r="32" spans="1:30" x14ac:dyDescent="0.25">
      <c r="L32"/>
      <c r="M32"/>
      <c r="N32"/>
      <c r="P32" s="115" t="s">
        <v>965</v>
      </c>
      <c r="Q32" s="48">
        <v>589940.40718915197</v>
      </c>
      <c r="R32" s="48">
        <v>55.982250213623047</v>
      </c>
      <c r="U32" t="s">
        <v>20</v>
      </c>
      <c r="V32" s="48">
        <v>199906.296875</v>
      </c>
      <c r="W32" s="48">
        <v>14.809796333312988</v>
      </c>
      <c r="AC32"/>
      <c r="AD32"/>
    </row>
    <row r="33" spans="1:30" x14ac:dyDescent="0.25">
      <c r="I33"/>
      <c r="J33"/>
      <c r="K33"/>
      <c r="L33"/>
      <c r="M33"/>
      <c r="N33"/>
      <c r="P33" t="s">
        <v>770</v>
      </c>
      <c r="Q33" s="48">
        <v>422973.17724835954</v>
      </c>
      <c r="R33" s="48">
        <v>52.140682220458984</v>
      </c>
      <c r="U33" t="s">
        <v>968</v>
      </c>
      <c r="V33" s="48">
        <v>375275.1875</v>
      </c>
      <c r="W33" s="48">
        <v>14.229480743408203</v>
      </c>
      <c r="AC33"/>
      <c r="AD33"/>
    </row>
    <row r="34" spans="1:30" x14ac:dyDescent="0.25">
      <c r="I34"/>
      <c r="J34"/>
      <c r="K34"/>
      <c r="L34"/>
      <c r="M34"/>
      <c r="N34"/>
      <c r="P34" t="s">
        <v>7</v>
      </c>
      <c r="Q34" s="48">
        <v>235996.2348412353</v>
      </c>
      <c r="R34" s="48">
        <v>43.312469482421875</v>
      </c>
      <c r="U34" t="s">
        <v>7</v>
      </c>
      <c r="V34" s="48">
        <v>2529492.25</v>
      </c>
      <c r="W34" s="48">
        <v>13.146733283996582</v>
      </c>
      <c r="AC34"/>
      <c r="AD34"/>
    </row>
    <row r="35" spans="1:30" x14ac:dyDescent="0.25">
      <c r="I35"/>
      <c r="J35"/>
      <c r="K35"/>
      <c r="L35"/>
      <c r="M35"/>
      <c r="N35"/>
      <c r="P35" t="s">
        <v>20</v>
      </c>
      <c r="Q35" s="48">
        <v>4601.8302618325288</v>
      </c>
      <c r="R35" s="48">
        <v>15.531938552856445</v>
      </c>
      <c r="U35" t="s">
        <v>969</v>
      </c>
      <c r="V35" s="48">
        <v>128715.875</v>
      </c>
      <c r="W35" s="48">
        <v>9.1309022903442383</v>
      </c>
      <c r="AC35"/>
      <c r="AD35"/>
    </row>
    <row r="36" spans="1:30" x14ac:dyDescent="0.25">
      <c r="I36"/>
      <c r="J36"/>
      <c r="K36"/>
      <c r="L36"/>
      <c r="M36"/>
      <c r="N36"/>
      <c r="P36" t="s">
        <v>838</v>
      </c>
      <c r="Q36" s="48">
        <v>11887.799510442295</v>
      </c>
      <c r="R36" s="48">
        <v>13.328019142150879</v>
      </c>
      <c r="U36" t="s">
        <v>838</v>
      </c>
      <c r="V36" s="48">
        <v>217180.734375</v>
      </c>
      <c r="W36" s="48">
        <v>3.3427591323852539</v>
      </c>
      <c r="AC36"/>
      <c r="AD36"/>
    </row>
    <row r="37" spans="1:30" x14ac:dyDescent="0.25">
      <c r="I37"/>
      <c r="J37"/>
      <c r="K37"/>
      <c r="L37"/>
      <c r="M37"/>
      <c r="N37"/>
      <c r="P37" t="s">
        <v>21</v>
      </c>
      <c r="Q37" s="48">
        <v>7579.6452378685062</v>
      </c>
      <c r="R37" s="48">
        <v>10.408461570739746</v>
      </c>
      <c r="U37" t="s">
        <v>21</v>
      </c>
      <c r="V37" s="48">
        <v>293812.25</v>
      </c>
      <c r="W37" s="48">
        <v>-6.1522903442382813</v>
      </c>
      <c r="AC37"/>
      <c r="AD37"/>
    </row>
    <row r="38" spans="1:30" x14ac:dyDescent="0.25">
      <c r="I38"/>
      <c r="J38"/>
      <c r="K38"/>
      <c r="L38"/>
      <c r="M38"/>
      <c r="N38"/>
      <c r="P38" t="s">
        <v>969</v>
      </c>
      <c r="Q38" s="48">
        <v>2894.7535059592365</v>
      </c>
      <c r="R38" s="48">
        <v>4.7671389579772949</v>
      </c>
      <c r="U38" t="s">
        <v>6</v>
      </c>
      <c r="V38" s="48">
        <v>1171401.5</v>
      </c>
      <c r="W38" s="48">
        <v>-7.4686994552612305</v>
      </c>
      <c r="AC38"/>
      <c r="AD38"/>
    </row>
    <row r="39" spans="1:30" x14ac:dyDescent="0.25">
      <c r="I39"/>
      <c r="J39"/>
      <c r="K39"/>
      <c r="L39"/>
      <c r="M39"/>
      <c r="N39"/>
      <c r="O39"/>
      <c r="P39"/>
      <c r="Q39"/>
      <c r="R39"/>
      <c r="S39"/>
      <c r="T39"/>
      <c r="U39"/>
      <c r="V39"/>
      <c r="W39"/>
      <c r="X39"/>
      <c r="Y39"/>
      <c r="Z39"/>
      <c r="AA39"/>
      <c r="AB39"/>
      <c r="AC39"/>
    </row>
    <row r="40" spans="1:30" x14ac:dyDescent="0.25">
      <c r="I40"/>
      <c r="J40"/>
      <c r="K40"/>
      <c r="L40"/>
      <c r="M40"/>
      <c r="N40"/>
      <c r="O40"/>
      <c r="P40"/>
      <c r="Q40"/>
      <c r="R40"/>
      <c r="S40"/>
      <c r="T40"/>
      <c r="U40"/>
      <c r="V40"/>
      <c r="W40"/>
      <c r="X40"/>
      <c r="Y40"/>
      <c r="Z40"/>
      <c r="AA40"/>
      <c r="AB40"/>
      <c r="AC40"/>
    </row>
    <row r="41" spans="1:30" x14ac:dyDescent="0.25">
      <c r="I41"/>
      <c r="J41"/>
      <c r="K41"/>
      <c r="L41"/>
      <c r="M41"/>
      <c r="N41"/>
      <c r="O41"/>
      <c r="P41"/>
      <c r="Q41"/>
      <c r="R41"/>
    </row>
    <row r="42" spans="1:30" x14ac:dyDescent="0.25">
      <c r="I42"/>
      <c r="J42"/>
      <c r="K42"/>
      <c r="L42"/>
      <c r="M42"/>
      <c r="N42"/>
      <c r="O42"/>
      <c r="P42"/>
      <c r="Q42"/>
      <c r="R42"/>
    </row>
    <row r="43" spans="1:30" x14ac:dyDescent="0.25">
      <c r="I43"/>
      <c r="J43"/>
      <c r="K43"/>
      <c r="L43"/>
      <c r="M43"/>
      <c r="N43"/>
      <c r="O43"/>
      <c r="P43"/>
      <c r="Q43"/>
      <c r="R43"/>
    </row>
    <row r="44" spans="1:30" x14ac:dyDescent="0.25">
      <c r="A44"/>
      <c r="B44"/>
      <c r="C44"/>
      <c r="D44"/>
      <c r="E44"/>
      <c r="F44"/>
      <c r="G44"/>
      <c r="H44"/>
      <c r="I44"/>
      <c r="J44"/>
      <c r="K44"/>
      <c r="L44"/>
      <c r="M44"/>
      <c r="N44"/>
      <c r="O44"/>
      <c r="P44"/>
      <c r="Q44"/>
      <c r="R44"/>
    </row>
    <row r="45" spans="1:30" x14ac:dyDescent="0.25">
      <c r="A45"/>
      <c r="B45"/>
      <c r="C45"/>
      <c r="D45"/>
      <c r="E45"/>
      <c r="F45"/>
      <c r="G45"/>
      <c r="H45"/>
      <c r="I45"/>
      <c r="J45"/>
      <c r="K45"/>
      <c r="L45"/>
      <c r="M45"/>
      <c r="N45"/>
      <c r="O45"/>
      <c r="P45"/>
      <c r="Q45"/>
      <c r="R45"/>
    </row>
    <row r="46" spans="1:30" x14ac:dyDescent="0.25">
      <c r="A46"/>
      <c r="B46"/>
      <c r="C46"/>
      <c r="D46"/>
      <c r="E46"/>
      <c r="F46"/>
      <c r="G46"/>
      <c r="H46"/>
      <c r="I46"/>
      <c r="J46"/>
      <c r="K46"/>
      <c r="L46"/>
      <c r="M46"/>
      <c r="N46"/>
      <c r="O46"/>
      <c r="P46"/>
      <c r="Q46"/>
      <c r="R46"/>
    </row>
    <row r="47" spans="1:30" x14ac:dyDescent="0.25">
      <c r="A47"/>
      <c r="B47"/>
      <c r="C47"/>
      <c r="D47"/>
      <c r="E47"/>
      <c r="F47"/>
      <c r="G47"/>
      <c r="H47"/>
      <c r="I47"/>
      <c r="J47"/>
      <c r="K47"/>
      <c r="L47"/>
      <c r="M47"/>
      <c r="N47"/>
      <c r="O47"/>
      <c r="P47"/>
      <c r="Q47"/>
      <c r="R47"/>
    </row>
    <row r="48" spans="1:30" x14ac:dyDescent="0.25">
      <c r="A48"/>
      <c r="B48"/>
      <c r="C48"/>
      <c r="D48"/>
      <c r="E48"/>
      <c r="F48"/>
      <c r="G48"/>
      <c r="H48"/>
      <c r="I48"/>
      <c r="J48"/>
      <c r="K48"/>
      <c r="L48"/>
      <c r="M48"/>
      <c r="N48"/>
      <c r="O48"/>
      <c r="P48"/>
      <c r="Q48"/>
      <c r="R48"/>
    </row>
    <row r="49" spans="1:18" x14ac:dyDescent="0.25">
      <c r="J49"/>
      <c r="K49"/>
      <c r="L49"/>
      <c r="M49"/>
      <c r="N49"/>
      <c r="O49"/>
      <c r="P49"/>
      <c r="Q49"/>
      <c r="R49"/>
    </row>
    <row r="50" spans="1:18" x14ac:dyDescent="0.25">
      <c r="J50"/>
      <c r="K50"/>
      <c r="L50"/>
      <c r="M50"/>
      <c r="N50"/>
      <c r="O50"/>
      <c r="P50"/>
      <c r="Q50"/>
      <c r="R50"/>
    </row>
    <row r="51" spans="1:18" x14ac:dyDescent="0.25">
      <c r="A51" s="316" t="s">
        <v>1014</v>
      </c>
      <c r="B51" s="316"/>
      <c r="C51" s="316"/>
      <c r="D51" s="316"/>
      <c r="E51" s="316"/>
      <c r="F51" s="316"/>
      <c r="G51" s="316"/>
      <c r="H51" s="316"/>
      <c r="J51"/>
      <c r="K51"/>
      <c r="L51"/>
      <c r="M51"/>
      <c r="N51"/>
      <c r="O51"/>
      <c r="P51"/>
      <c r="Q51"/>
      <c r="R51"/>
    </row>
    <row r="52" spans="1:18" x14ac:dyDescent="0.25">
      <c r="A52" s="316"/>
      <c r="B52" s="316"/>
      <c r="C52" s="316"/>
      <c r="D52" s="316"/>
      <c r="E52" s="316"/>
      <c r="F52" s="316"/>
      <c r="G52" s="316"/>
      <c r="H52" s="316"/>
      <c r="J52"/>
      <c r="K52"/>
      <c r="L52"/>
      <c r="M52"/>
      <c r="N52"/>
      <c r="O52"/>
      <c r="P52"/>
      <c r="Q52"/>
      <c r="R52"/>
    </row>
    <row r="53" spans="1:18" x14ac:dyDescent="0.25">
      <c r="A53" s="317" t="s">
        <v>1015</v>
      </c>
      <c r="B53" s="317"/>
      <c r="C53" s="317"/>
      <c r="D53" s="317"/>
      <c r="E53" s="317"/>
      <c r="F53" s="317"/>
      <c r="G53" s="317"/>
      <c r="H53" s="317"/>
      <c r="I53" s="317"/>
      <c r="J53"/>
      <c r="K53"/>
      <c r="L53"/>
      <c r="M53"/>
      <c r="N53"/>
      <c r="O53"/>
      <c r="P53"/>
      <c r="Q53"/>
      <c r="R53"/>
    </row>
    <row r="54" spans="1:18" x14ac:dyDescent="0.25">
      <c r="J54"/>
      <c r="K54"/>
      <c r="L54"/>
      <c r="M54"/>
      <c r="N54"/>
      <c r="O54"/>
      <c r="P54"/>
      <c r="Q54"/>
      <c r="R54"/>
    </row>
    <row r="55" spans="1:18" x14ac:dyDescent="0.25">
      <c r="A55"/>
      <c r="B55"/>
      <c r="C55"/>
      <c r="D55"/>
      <c r="E55"/>
      <c r="F55"/>
      <c r="G55"/>
      <c r="H55"/>
      <c r="I55"/>
      <c r="J55"/>
      <c r="K55"/>
      <c r="L55"/>
      <c r="M55"/>
      <c r="N55"/>
      <c r="O55"/>
      <c r="P55"/>
      <c r="Q55"/>
      <c r="R55"/>
    </row>
    <row r="56" spans="1:18" x14ac:dyDescent="0.25">
      <c r="A56"/>
      <c r="B56"/>
      <c r="C56"/>
      <c r="D56"/>
      <c r="E56"/>
      <c r="F56"/>
      <c r="G56"/>
      <c r="H56"/>
      <c r="I56"/>
      <c r="J56"/>
      <c r="K56"/>
      <c r="L56"/>
      <c r="M56"/>
      <c r="N56"/>
      <c r="O56"/>
      <c r="P56"/>
      <c r="Q56"/>
      <c r="R56"/>
    </row>
    <row r="57" spans="1:18" x14ac:dyDescent="0.25">
      <c r="A57"/>
      <c r="B57"/>
      <c r="C57"/>
      <c r="D57"/>
      <c r="E57"/>
      <c r="F57"/>
      <c r="G57"/>
      <c r="H57"/>
      <c r="I57"/>
      <c r="J57"/>
      <c r="K57"/>
      <c r="L57"/>
      <c r="M57"/>
      <c r="N57"/>
      <c r="O57"/>
      <c r="P57"/>
      <c r="Q57"/>
      <c r="R57"/>
    </row>
    <row r="58" spans="1:18" x14ac:dyDescent="0.25">
      <c r="A58"/>
      <c r="B58"/>
      <c r="C58"/>
      <c r="D58"/>
      <c r="E58"/>
      <c r="F58"/>
      <c r="G58"/>
      <c r="H58"/>
      <c r="I58"/>
      <c r="J58"/>
      <c r="K58"/>
      <c r="L58"/>
      <c r="M58"/>
      <c r="N58"/>
      <c r="O58"/>
      <c r="P58"/>
      <c r="Q58"/>
      <c r="R58"/>
    </row>
    <row r="59" spans="1:18" x14ac:dyDescent="0.25">
      <c r="A59"/>
      <c r="B59"/>
      <c r="C59"/>
      <c r="D59"/>
      <c r="E59"/>
      <c r="F59"/>
      <c r="G59"/>
      <c r="H59"/>
      <c r="I59"/>
      <c r="J59"/>
      <c r="K59"/>
      <c r="L59"/>
      <c r="M59"/>
      <c r="N59"/>
      <c r="O59"/>
      <c r="P59"/>
      <c r="Q59"/>
      <c r="R59"/>
    </row>
    <row r="60" spans="1:18" x14ac:dyDescent="0.25">
      <c r="A60"/>
      <c r="B60"/>
      <c r="C60"/>
      <c r="D60"/>
      <c r="E60"/>
      <c r="F60"/>
      <c r="G60"/>
      <c r="H60"/>
      <c r="I60"/>
      <c r="J60"/>
      <c r="K60"/>
      <c r="L60"/>
      <c r="M60"/>
      <c r="N60"/>
      <c r="O60"/>
      <c r="P60"/>
      <c r="Q60"/>
      <c r="R60"/>
    </row>
    <row r="61" spans="1:18" x14ac:dyDescent="0.25">
      <c r="A61"/>
      <c r="B61"/>
      <c r="C61"/>
      <c r="D61"/>
      <c r="E61"/>
      <c r="F61"/>
      <c r="G61"/>
      <c r="H61"/>
      <c r="I61"/>
      <c r="J61"/>
      <c r="K61"/>
      <c r="L61"/>
      <c r="M61"/>
      <c r="N61"/>
      <c r="O61"/>
      <c r="P61"/>
      <c r="Q61"/>
      <c r="R61"/>
    </row>
    <row r="62" spans="1:18" x14ac:dyDescent="0.25">
      <c r="A62"/>
      <c r="B62"/>
      <c r="C62"/>
      <c r="D62"/>
      <c r="E62"/>
      <c r="F62"/>
      <c r="G62"/>
      <c r="H62"/>
      <c r="I62"/>
      <c r="J62"/>
      <c r="K62"/>
      <c r="L62"/>
      <c r="M62"/>
      <c r="N62"/>
      <c r="O62"/>
      <c r="P62"/>
      <c r="Q62"/>
      <c r="R62"/>
    </row>
    <row r="63" spans="1:18" x14ac:dyDescent="0.25">
      <c r="A63"/>
      <c r="B63"/>
      <c r="C63"/>
      <c r="D63"/>
      <c r="E63"/>
      <c r="F63"/>
      <c r="G63"/>
      <c r="H63"/>
      <c r="I63"/>
      <c r="J63"/>
      <c r="K63"/>
      <c r="L63"/>
      <c r="M63"/>
      <c r="N63"/>
      <c r="O63"/>
      <c r="P63"/>
      <c r="Q63"/>
      <c r="R63"/>
    </row>
    <row r="64" spans="1:18" x14ac:dyDescent="0.25">
      <c r="A64"/>
      <c r="B64"/>
      <c r="C64"/>
      <c r="D64"/>
      <c r="E64"/>
      <c r="F64"/>
      <c r="G64"/>
      <c r="H64"/>
      <c r="I64"/>
      <c r="J64"/>
      <c r="K64"/>
      <c r="L64"/>
      <c r="M64"/>
      <c r="N64"/>
      <c r="O64"/>
      <c r="P64"/>
      <c r="Q64"/>
      <c r="R64"/>
    </row>
    <row r="65" spans="1:18" x14ac:dyDescent="0.25">
      <c r="A65"/>
      <c r="B65"/>
      <c r="C65"/>
      <c r="D65"/>
      <c r="E65"/>
      <c r="F65"/>
      <c r="G65"/>
      <c r="H65"/>
      <c r="I65"/>
      <c r="J65"/>
      <c r="K65"/>
      <c r="L65"/>
      <c r="M65"/>
      <c r="N65"/>
      <c r="O65"/>
      <c r="P65"/>
      <c r="Q65"/>
      <c r="R65"/>
    </row>
    <row r="66" spans="1:18" x14ac:dyDescent="0.25">
      <c r="A66"/>
      <c r="B66"/>
      <c r="C66"/>
      <c r="D66"/>
      <c r="E66"/>
      <c r="F66"/>
      <c r="G66"/>
      <c r="H66"/>
      <c r="I66"/>
      <c r="J66"/>
      <c r="K66"/>
      <c r="L66"/>
      <c r="M66"/>
      <c r="N66"/>
      <c r="O66"/>
      <c r="P66"/>
      <c r="Q66"/>
      <c r="R66"/>
    </row>
    <row r="67" spans="1:18" x14ac:dyDescent="0.25">
      <c r="A67"/>
      <c r="B67"/>
      <c r="C67"/>
      <c r="D67"/>
      <c r="E67"/>
      <c r="F67"/>
      <c r="G67"/>
      <c r="H67"/>
      <c r="I67"/>
      <c r="J67"/>
      <c r="K67"/>
      <c r="L67"/>
      <c r="M67"/>
      <c r="N67"/>
      <c r="O67"/>
      <c r="P67"/>
      <c r="Q67"/>
      <c r="R67"/>
    </row>
    <row r="68" spans="1:18" x14ac:dyDescent="0.25">
      <c r="A68"/>
      <c r="B68"/>
      <c r="C68"/>
      <c r="D68"/>
      <c r="E68"/>
      <c r="F68"/>
      <c r="G68"/>
      <c r="H68"/>
      <c r="I68"/>
      <c r="J68"/>
      <c r="K68"/>
      <c r="L68"/>
      <c r="M68"/>
      <c r="N68"/>
      <c r="O68"/>
      <c r="P68"/>
      <c r="Q68"/>
      <c r="R68"/>
    </row>
    <row r="69" spans="1:18" x14ac:dyDescent="0.25">
      <c r="A69"/>
      <c r="B69"/>
      <c r="C69"/>
      <c r="D69"/>
      <c r="E69"/>
      <c r="F69"/>
      <c r="G69"/>
      <c r="H69"/>
      <c r="I69"/>
      <c r="J69"/>
      <c r="K69"/>
      <c r="L69"/>
      <c r="M69"/>
      <c r="N69"/>
      <c r="O69"/>
      <c r="P69"/>
      <c r="Q69"/>
      <c r="R69"/>
    </row>
    <row r="70" spans="1:18" x14ac:dyDescent="0.25">
      <c r="A70"/>
      <c r="B70"/>
      <c r="C70"/>
      <c r="D70"/>
      <c r="E70"/>
      <c r="F70"/>
      <c r="G70"/>
      <c r="H70"/>
      <c r="I70"/>
      <c r="J70"/>
      <c r="K70"/>
      <c r="L70"/>
      <c r="M70"/>
      <c r="N70"/>
      <c r="O70"/>
      <c r="P70"/>
      <c r="Q70"/>
      <c r="R70"/>
    </row>
    <row r="71" spans="1:18" x14ac:dyDescent="0.25">
      <c r="A71"/>
      <c r="B71"/>
      <c r="C71"/>
      <c r="D71"/>
      <c r="E71"/>
      <c r="F71"/>
      <c r="G71"/>
      <c r="H71"/>
      <c r="I71"/>
      <c r="J71"/>
      <c r="K71"/>
      <c r="L71"/>
      <c r="M71"/>
      <c r="N71"/>
      <c r="O71"/>
      <c r="P71"/>
      <c r="Q71"/>
      <c r="R71"/>
    </row>
    <row r="72" spans="1:18" x14ac:dyDescent="0.25">
      <c r="A72"/>
      <c r="B72"/>
      <c r="C72"/>
      <c r="D72"/>
      <c r="E72"/>
      <c r="F72"/>
      <c r="G72"/>
      <c r="H72"/>
      <c r="I72"/>
      <c r="J72"/>
      <c r="K72"/>
      <c r="L72"/>
      <c r="M72"/>
      <c r="N72"/>
      <c r="O72"/>
      <c r="P72"/>
      <c r="Q72"/>
      <c r="R72"/>
    </row>
    <row r="73" spans="1:18" x14ac:dyDescent="0.25">
      <c r="J73"/>
      <c r="K73"/>
      <c r="L73"/>
      <c r="M73"/>
      <c r="N73"/>
      <c r="O73"/>
      <c r="P73"/>
      <c r="Q73"/>
      <c r="R73"/>
    </row>
    <row r="74" spans="1:18" x14ac:dyDescent="0.25">
      <c r="J74"/>
      <c r="K74"/>
      <c r="L74"/>
      <c r="M74"/>
      <c r="N74"/>
      <c r="O74"/>
      <c r="P74"/>
      <c r="Q74"/>
      <c r="R74"/>
    </row>
    <row r="75" spans="1:18" x14ac:dyDescent="0.25">
      <c r="J75"/>
      <c r="K75"/>
      <c r="L75"/>
      <c r="M75"/>
      <c r="N75"/>
      <c r="O75"/>
      <c r="P75"/>
      <c r="Q75"/>
      <c r="R75"/>
    </row>
    <row r="76" spans="1:18" x14ac:dyDescent="0.25">
      <c r="J76"/>
      <c r="K76"/>
      <c r="L76"/>
      <c r="M76"/>
      <c r="N76"/>
      <c r="O76"/>
      <c r="P76"/>
      <c r="Q76"/>
      <c r="R76"/>
    </row>
    <row r="77" spans="1:18" x14ac:dyDescent="0.25">
      <c r="J77"/>
      <c r="K77"/>
      <c r="L77"/>
      <c r="M77"/>
      <c r="N77"/>
      <c r="O77"/>
      <c r="P77"/>
      <c r="Q77"/>
      <c r="R77"/>
    </row>
    <row r="78" spans="1:18" x14ac:dyDescent="0.25">
      <c r="J78"/>
      <c r="K78"/>
      <c r="L78"/>
      <c r="M78"/>
      <c r="N78"/>
      <c r="O78"/>
      <c r="P78"/>
      <c r="Q78"/>
      <c r="R78"/>
    </row>
    <row r="79" spans="1:18" x14ac:dyDescent="0.25">
      <c r="J79"/>
      <c r="K79"/>
      <c r="L79"/>
      <c r="M79"/>
      <c r="N79"/>
      <c r="O79"/>
      <c r="P79"/>
      <c r="Q79"/>
      <c r="R79"/>
    </row>
    <row r="80" spans="1:18" x14ac:dyDescent="0.25">
      <c r="J80"/>
      <c r="K80"/>
      <c r="L80"/>
      <c r="M80"/>
      <c r="N80"/>
      <c r="O80"/>
      <c r="P80"/>
      <c r="Q80"/>
      <c r="R80"/>
    </row>
    <row r="81" spans="1:18" x14ac:dyDescent="0.25">
      <c r="J81"/>
      <c r="K81"/>
      <c r="L81"/>
      <c r="M81"/>
      <c r="N81"/>
      <c r="O81"/>
      <c r="P81"/>
      <c r="Q81"/>
      <c r="R81"/>
    </row>
    <row r="82" spans="1:18" x14ac:dyDescent="0.25">
      <c r="J82"/>
      <c r="K82"/>
      <c r="L82"/>
      <c r="M82"/>
      <c r="N82"/>
      <c r="O82"/>
      <c r="P82"/>
      <c r="Q82"/>
      <c r="R82"/>
    </row>
    <row r="83" spans="1:18" x14ac:dyDescent="0.25">
      <c r="J83"/>
      <c r="K83"/>
      <c r="L83"/>
      <c r="M83"/>
      <c r="N83"/>
      <c r="O83"/>
      <c r="P83"/>
      <c r="Q83"/>
      <c r="R83"/>
    </row>
    <row r="84" spans="1:18" x14ac:dyDescent="0.25">
      <c r="A84"/>
      <c r="B84"/>
      <c r="C84"/>
      <c r="D84"/>
      <c r="E84"/>
      <c r="F84"/>
      <c r="G84"/>
      <c r="H84"/>
      <c r="I84"/>
      <c r="J84"/>
      <c r="K84"/>
      <c r="L84"/>
      <c r="M84"/>
      <c r="N84"/>
      <c r="O84"/>
      <c r="P84"/>
      <c r="Q84"/>
      <c r="R84"/>
    </row>
    <row r="85" spans="1:18" x14ac:dyDescent="0.25">
      <c r="A85"/>
      <c r="B85"/>
      <c r="C85"/>
      <c r="D85"/>
      <c r="E85"/>
      <c r="F85"/>
      <c r="G85"/>
      <c r="H85"/>
      <c r="I85"/>
      <c r="J85"/>
      <c r="K85"/>
      <c r="L85"/>
      <c r="M85"/>
      <c r="N85"/>
      <c r="O85"/>
      <c r="P85"/>
      <c r="Q85"/>
      <c r="R85"/>
    </row>
  </sheetData>
  <mergeCells count="2">
    <mergeCell ref="A51:H52"/>
    <mergeCell ref="A53:I53"/>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3588C-0438-4CE6-88A3-7954A31E75BF}">
  <dimension ref="A1:AN34"/>
  <sheetViews>
    <sheetView showGridLines="0" zoomScale="70" zoomScaleNormal="70" workbookViewId="0"/>
  </sheetViews>
  <sheetFormatPr defaultRowHeight="15" x14ac:dyDescent="0.25"/>
  <cols>
    <col min="1" max="16384" width="9.140625" style="87"/>
  </cols>
  <sheetData>
    <row r="1" spans="1:40" ht="24" x14ac:dyDescent="0.25">
      <c r="A1" s="110" t="s">
        <v>1025</v>
      </c>
      <c r="B1" s="89"/>
      <c r="C1" s="89"/>
      <c r="D1" s="89"/>
      <c r="E1" s="89"/>
      <c r="F1" s="89"/>
      <c r="G1" s="89"/>
      <c r="H1" s="89"/>
      <c r="I1" s="89"/>
      <c r="J1" s="89"/>
      <c r="K1" s="89"/>
      <c r="L1" s="89"/>
      <c r="M1" s="89"/>
      <c r="N1" s="89"/>
      <c r="O1" s="89"/>
    </row>
    <row r="2" spans="1:40" ht="15" customHeight="1" x14ac:dyDescent="0.3">
      <c r="A2" s="112" t="s">
        <v>961</v>
      </c>
      <c r="B2" s="90"/>
      <c r="C2" s="90"/>
      <c r="D2" s="90"/>
      <c r="E2" s="90"/>
      <c r="F2" s="90"/>
      <c r="G2" s="90"/>
      <c r="H2" s="90"/>
      <c r="I2" s="90"/>
      <c r="J2" s="90"/>
      <c r="K2" s="90"/>
      <c r="L2" s="90"/>
      <c r="M2" s="90"/>
      <c r="N2" s="90"/>
      <c r="O2" s="90"/>
      <c r="T2" s="1" t="str">
        <f>HYPERLINK("#'Contents'!A1","&lt;&lt;Back")</f>
        <v>&lt;&lt;Back</v>
      </c>
      <c r="W2" s="93" t="s">
        <v>15</v>
      </c>
      <c r="X2" s="93"/>
      <c r="Y2" s="93"/>
      <c r="Z2" s="93"/>
      <c r="AA2" s="93"/>
      <c r="AB2" s="93"/>
      <c r="AC2" s="93"/>
      <c r="AD2" s="93"/>
      <c r="AE2" s="93"/>
      <c r="AF2" s="93"/>
      <c r="AG2" s="93" t="s">
        <v>16</v>
      </c>
      <c r="AH2" s="93"/>
      <c r="AI2" s="93"/>
      <c r="AJ2" s="93"/>
      <c r="AK2" s="93"/>
      <c r="AL2" s="93"/>
      <c r="AM2" s="93"/>
      <c r="AN2" s="93"/>
    </row>
    <row r="3" spans="1:40" x14ac:dyDescent="0.25">
      <c r="W3" s="93"/>
      <c r="X3" s="93" t="s">
        <v>1022</v>
      </c>
      <c r="Y3" s="93" t="s">
        <v>965</v>
      </c>
      <c r="Z3" s="93" t="s">
        <v>966</v>
      </c>
      <c r="AA3" s="93" t="s">
        <v>770</v>
      </c>
      <c r="AB3" s="93" t="s">
        <v>7</v>
      </c>
      <c r="AC3" s="93" t="s">
        <v>6</v>
      </c>
      <c r="AD3" s="93" t="s">
        <v>1023</v>
      </c>
      <c r="AE3" s="93"/>
      <c r="AF3" s="93"/>
      <c r="AG3" s="93" t="s">
        <v>1021</v>
      </c>
      <c r="AH3" s="93" t="s">
        <v>1024</v>
      </c>
      <c r="AI3" s="93" t="s">
        <v>965</v>
      </c>
      <c r="AJ3" s="93" t="s">
        <v>966</v>
      </c>
      <c r="AK3" s="93" t="s">
        <v>770</v>
      </c>
      <c r="AL3" s="93" t="s">
        <v>7</v>
      </c>
      <c r="AM3" s="93" t="s">
        <v>6</v>
      </c>
      <c r="AN3" s="93" t="s">
        <v>1023</v>
      </c>
    </row>
    <row r="4" spans="1:40" x14ac:dyDescent="0.25">
      <c r="W4" s="93" t="s">
        <v>30</v>
      </c>
      <c r="X4" s="94">
        <v>22.364620208740234</v>
      </c>
      <c r="Y4" s="94">
        <v>8.6932096481323242</v>
      </c>
      <c r="Z4" s="94">
        <v>6.6879181861877441</v>
      </c>
      <c r="AA4" s="94">
        <v>1.6028133630752563</v>
      </c>
      <c r="AB4" s="94">
        <v>1.4836814403533936</v>
      </c>
      <c r="AC4" s="94">
        <v>3.7701022624969482</v>
      </c>
      <c r="AD4" s="94">
        <v>0.12689946591854095</v>
      </c>
      <c r="AE4" s="93"/>
      <c r="AF4" s="93"/>
      <c r="AG4" s="93" t="s">
        <v>30</v>
      </c>
      <c r="AH4" s="94">
        <v>25.086463928222656</v>
      </c>
      <c r="AI4" s="94">
        <v>8.4068374633789063</v>
      </c>
      <c r="AJ4" s="94">
        <v>4.5674343109130859</v>
      </c>
      <c r="AK4" s="94">
        <v>2.8949618339538574</v>
      </c>
      <c r="AL4" s="94">
        <v>0.96983569860458374</v>
      </c>
      <c r="AM4" s="94">
        <v>7.7840919494628906</v>
      </c>
      <c r="AN4" s="94">
        <v>0.46329975128173828</v>
      </c>
    </row>
    <row r="5" spans="1:40" x14ac:dyDescent="0.25">
      <c r="W5" s="93" t="s">
        <v>31</v>
      </c>
      <c r="X5" s="94">
        <v>30.865833282470703</v>
      </c>
      <c r="Y5" s="94">
        <v>12.932055473327637</v>
      </c>
      <c r="Z5" s="94">
        <v>9.1021833419799805</v>
      </c>
      <c r="AA5" s="94">
        <v>2.7248497009277344</v>
      </c>
      <c r="AB5" s="94">
        <v>1.820451021194458</v>
      </c>
      <c r="AC5" s="94">
        <v>4.2930383682250977</v>
      </c>
      <c r="AD5" s="94">
        <v>-6.7419009283185005E-3</v>
      </c>
      <c r="AE5" s="93"/>
      <c r="AF5" s="93"/>
      <c r="AG5" s="93" t="s">
        <v>31</v>
      </c>
      <c r="AH5" s="94">
        <v>29.579328536987305</v>
      </c>
      <c r="AI5" s="94">
        <v>9.2455625534057617</v>
      </c>
      <c r="AJ5" s="94">
        <v>5.8190197944641113</v>
      </c>
      <c r="AK5" s="94">
        <v>3.1828482151031494</v>
      </c>
      <c r="AL5" s="94">
        <v>1.8968459367752075</v>
      </c>
      <c r="AM5" s="94">
        <v>8.7982540130615234</v>
      </c>
      <c r="AN5" s="94">
        <v>0.6367955207824707</v>
      </c>
    </row>
    <row r="6" spans="1:40" x14ac:dyDescent="0.25">
      <c r="W6" s="93" t="s">
        <v>32</v>
      </c>
      <c r="X6" s="94">
        <v>29.717107772827148</v>
      </c>
      <c r="Y6" s="94">
        <v>12.675777435302734</v>
      </c>
      <c r="Z6" s="94">
        <v>8.140660285949707</v>
      </c>
      <c r="AA6" s="94">
        <v>2.8832781314849854</v>
      </c>
      <c r="AB6" s="94">
        <v>2.2442598342895508</v>
      </c>
      <c r="AC6" s="94">
        <v>3.7092375755310059</v>
      </c>
      <c r="AD6" s="94">
        <v>6.3891232013702393E-2</v>
      </c>
      <c r="AE6" s="93"/>
      <c r="AF6" s="93"/>
      <c r="AG6" s="93" t="s">
        <v>32</v>
      </c>
      <c r="AH6" s="94">
        <v>25.042716979980469</v>
      </c>
      <c r="AI6" s="94">
        <v>7.6026158332824707</v>
      </c>
      <c r="AJ6" s="94">
        <v>4.777031421661377</v>
      </c>
      <c r="AK6" s="94">
        <v>1.9610759019851685</v>
      </c>
      <c r="AL6" s="94">
        <v>2.4083595275878906</v>
      </c>
      <c r="AM6" s="94">
        <v>7.720883846282959</v>
      </c>
      <c r="AN6" s="94">
        <v>0.57275229692459106</v>
      </c>
    </row>
    <row r="7" spans="1:40" x14ac:dyDescent="0.25">
      <c r="W7" s="93" t="s">
        <v>33</v>
      </c>
      <c r="X7" s="94">
        <v>42.193168640136719</v>
      </c>
      <c r="Y7" s="94">
        <v>17.775747299194336</v>
      </c>
      <c r="Z7" s="94">
        <v>11.598894119262695</v>
      </c>
      <c r="AA7" s="94">
        <v>3.8551087379455566</v>
      </c>
      <c r="AB7" s="94">
        <v>2.7093234062194824</v>
      </c>
      <c r="AC7" s="94">
        <v>6.0607767105102539</v>
      </c>
      <c r="AD7" s="94">
        <v>0.19330973923206329</v>
      </c>
      <c r="AE7" s="93"/>
      <c r="AF7" s="93"/>
      <c r="AG7" s="93" t="s">
        <v>33</v>
      </c>
      <c r="AH7" s="94">
        <v>37.118732452392578</v>
      </c>
      <c r="AI7" s="94">
        <v>8.9494438171386719</v>
      </c>
      <c r="AJ7" s="94">
        <v>6.6259975433349609</v>
      </c>
      <c r="AK7" s="94">
        <v>2.1782689094543457</v>
      </c>
      <c r="AL7" s="94">
        <v>4.1657900810241699</v>
      </c>
      <c r="AM7" s="94">
        <v>14.405787467956543</v>
      </c>
      <c r="AN7" s="94">
        <v>0.79344791173934937</v>
      </c>
    </row>
    <row r="8" spans="1:40" x14ac:dyDescent="0.25">
      <c r="W8" s="93" t="s">
        <v>34</v>
      </c>
      <c r="X8" s="94">
        <v>63.723499298095703</v>
      </c>
      <c r="Y8" s="94">
        <v>26.745285034179688</v>
      </c>
      <c r="Z8" s="94">
        <v>17.439359664916992</v>
      </c>
      <c r="AA8" s="94">
        <v>8.3418779373168945</v>
      </c>
      <c r="AB8" s="94">
        <v>3.4751260280609131</v>
      </c>
      <c r="AC8" s="94">
        <v>7.5475296974182129</v>
      </c>
      <c r="AD8" s="94">
        <v>0.17431804537773132</v>
      </c>
      <c r="AE8" s="93"/>
      <c r="AF8" s="93"/>
      <c r="AG8" s="93" t="s">
        <v>34</v>
      </c>
      <c r="AH8" s="94">
        <v>53.9385986328125</v>
      </c>
      <c r="AI8" s="94">
        <v>13.885814666748047</v>
      </c>
      <c r="AJ8" s="94">
        <v>9.4119977951049805</v>
      </c>
      <c r="AK8" s="94">
        <v>8.0894060134887695</v>
      </c>
      <c r="AL8" s="94">
        <v>4.7668061256408691</v>
      </c>
      <c r="AM8" s="94">
        <v>16.751455307006836</v>
      </c>
      <c r="AN8" s="94">
        <v>1.0331188440322876</v>
      </c>
    </row>
    <row r="9" spans="1:40" x14ac:dyDescent="0.25">
      <c r="W9" s="93" t="s">
        <v>35</v>
      </c>
      <c r="X9" s="94">
        <v>79.119224548339844</v>
      </c>
      <c r="Y9" s="94">
        <v>32.296619415283203</v>
      </c>
      <c r="Z9" s="94">
        <v>22.016315460205078</v>
      </c>
      <c r="AA9" s="94">
        <v>12.828126907348633</v>
      </c>
      <c r="AB9" s="94">
        <v>3.8936746120452881</v>
      </c>
      <c r="AC9" s="94">
        <v>7.8216061592102051</v>
      </c>
      <c r="AD9" s="94">
        <v>0.26289042830467224</v>
      </c>
      <c r="AE9" s="93"/>
      <c r="AF9" s="93"/>
      <c r="AG9" s="93" t="s">
        <v>35</v>
      </c>
      <c r="AH9" s="94">
        <v>70.216812133789063</v>
      </c>
      <c r="AI9" s="94">
        <v>17.420122146606445</v>
      </c>
      <c r="AJ9" s="94">
        <v>13.45454216003418</v>
      </c>
      <c r="AK9" s="94">
        <v>13.164265632629395</v>
      </c>
      <c r="AL9" s="94">
        <v>5.790245532989502</v>
      </c>
      <c r="AM9" s="94">
        <v>18.512790679931641</v>
      </c>
      <c r="AN9" s="94">
        <v>1.8748456239700317</v>
      </c>
    </row>
    <row r="22" spans="1:16" x14ac:dyDescent="0.25">
      <c r="A22" s="313" t="s">
        <v>1026</v>
      </c>
      <c r="B22" s="313"/>
      <c r="C22" s="313"/>
      <c r="D22" s="313"/>
      <c r="E22" s="313"/>
      <c r="F22" s="313"/>
      <c r="G22" s="313"/>
      <c r="H22" s="313"/>
      <c r="I22" s="313"/>
      <c r="J22" s="313"/>
      <c r="K22" s="313"/>
      <c r="L22" s="313"/>
      <c r="M22" s="313"/>
      <c r="N22" s="313"/>
      <c r="O22" s="313"/>
      <c r="P22" s="313"/>
    </row>
    <row r="23" spans="1:16" x14ac:dyDescent="0.25">
      <c r="A23" s="313"/>
      <c r="B23" s="313"/>
      <c r="C23" s="313"/>
      <c r="D23" s="313"/>
      <c r="E23" s="313"/>
      <c r="F23" s="313"/>
      <c r="G23" s="313"/>
      <c r="H23" s="313"/>
      <c r="I23" s="313"/>
      <c r="J23" s="313"/>
      <c r="K23" s="313"/>
      <c r="L23" s="313"/>
      <c r="M23" s="313"/>
      <c r="N23" s="313"/>
      <c r="O23" s="313"/>
      <c r="P23" s="313"/>
    </row>
    <row r="24" spans="1:16" x14ac:dyDescent="0.25">
      <c r="A24" s="318" t="s">
        <v>977</v>
      </c>
      <c r="B24" s="318"/>
      <c r="C24" s="318"/>
      <c r="D24" s="318"/>
      <c r="E24" s="318"/>
      <c r="F24" s="318"/>
      <c r="G24" s="318"/>
      <c r="H24" s="318"/>
      <c r="I24" s="318"/>
      <c r="J24" s="318"/>
      <c r="K24" s="318"/>
      <c r="L24" s="318"/>
      <c r="M24" s="318"/>
      <c r="N24" s="318"/>
      <c r="O24" s="318"/>
    </row>
    <row r="31" spans="1:16" ht="15" customHeight="1" x14ac:dyDescent="0.25"/>
    <row r="32" spans="1:16" ht="15" customHeight="1" x14ac:dyDescent="0.25"/>
    <row r="34" ht="15" customHeight="1" x14ac:dyDescent="0.25"/>
  </sheetData>
  <mergeCells count="2">
    <mergeCell ref="A24:O24"/>
    <mergeCell ref="A22:P23"/>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DBB3-8581-4DF9-9744-D585DB769167}">
  <dimension ref="A1:X35"/>
  <sheetViews>
    <sheetView showGridLines="0" zoomScale="70" zoomScaleNormal="70" workbookViewId="0"/>
  </sheetViews>
  <sheetFormatPr defaultRowHeight="15" x14ac:dyDescent="0.25"/>
  <cols>
    <col min="1" max="1" width="9.140625" style="87"/>
    <col min="2" max="2" width="36.140625" style="87" bestFit="1" customWidth="1"/>
    <col min="3" max="3" width="10.28515625" style="87" bestFit="1" customWidth="1"/>
    <col min="4" max="4" width="12.7109375" style="87" bestFit="1" customWidth="1"/>
    <col min="5" max="5" width="13.7109375" style="87" bestFit="1" customWidth="1"/>
    <col min="6" max="6" width="10.7109375" style="87" bestFit="1" customWidth="1"/>
    <col min="7" max="7" width="9.5703125" style="87" bestFit="1" customWidth="1"/>
    <col min="8" max="8" width="10.140625" style="87" bestFit="1" customWidth="1"/>
    <col min="9" max="9" width="10.42578125" style="87" bestFit="1" customWidth="1"/>
    <col min="10" max="10" width="10.42578125" style="87" customWidth="1"/>
    <col min="11" max="11" width="11" style="87" bestFit="1" customWidth="1"/>
    <col min="12" max="12" width="10.5703125" style="87" bestFit="1" customWidth="1"/>
    <col min="13" max="13" width="10.85546875" style="87" bestFit="1" customWidth="1"/>
    <col min="14" max="14" width="10.42578125" style="87" bestFit="1" customWidth="1"/>
    <col min="15" max="16384" width="9.140625" style="87"/>
  </cols>
  <sheetData>
    <row r="1" spans="1:24" ht="24" customHeight="1" x14ac:dyDescent="0.25">
      <c r="A1" s="110" t="s">
        <v>1033</v>
      </c>
    </row>
    <row r="2" spans="1:24" ht="18.75" x14ac:dyDescent="0.3">
      <c r="A2" s="112" t="s">
        <v>1034</v>
      </c>
      <c r="M2" s="1" t="str">
        <f>HYPERLINK("#'Contents'!A1","&lt;&lt;Back")</f>
        <v>&lt;&lt;Back</v>
      </c>
      <c r="P2" s="93" t="s">
        <v>941</v>
      </c>
      <c r="Q2" s="93" t="s">
        <v>1027</v>
      </c>
      <c r="R2" s="93" t="s">
        <v>965</v>
      </c>
      <c r="S2" s="93" t="s">
        <v>966</v>
      </c>
      <c r="T2" s="93" t="s">
        <v>770</v>
      </c>
      <c r="U2" s="93" t="s">
        <v>7</v>
      </c>
      <c r="V2" s="93" t="s">
        <v>1028</v>
      </c>
      <c r="W2" s="93" t="s">
        <v>777</v>
      </c>
      <c r="X2" s="93" t="s">
        <v>45</v>
      </c>
    </row>
    <row r="3" spans="1:24" x14ac:dyDescent="0.25">
      <c r="P3" s="93">
        <v>2025</v>
      </c>
      <c r="Q3" s="93" t="s">
        <v>1029</v>
      </c>
      <c r="R3" s="117">
        <v>47.962327771641185</v>
      </c>
      <c r="S3" s="117">
        <v>10.348235567699552</v>
      </c>
      <c r="T3" s="117">
        <v>13.836404860182547</v>
      </c>
      <c r="U3" s="117">
        <v>15.347944886925179</v>
      </c>
      <c r="V3" s="117">
        <v>0.28777396662984711</v>
      </c>
      <c r="W3" s="117">
        <v>11.278414045695017</v>
      </c>
      <c r="X3" s="117">
        <v>0.93889890122667286</v>
      </c>
    </row>
    <row r="4" spans="1:24" x14ac:dyDescent="0.25">
      <c r="P4" s="93">
        <v>2025</v>
      </c>
      <c r="Q4" s="93" t="s">
        <v>1030</v>
      </c>
      <c r="R4" s="117">
        <v>30.715292862314698</v>
      </c>
      <c r="S4" s="117">
        <v>26.90446248237491</v>
      </c>
      <c r="T4" s="117">
        <v>3.216340840669182</v>
      </c>
      <c r="U4" s="117">
        <v>25.684996760794178</v>
      </c>
      <c r="V4" s="117">
        <v>0.13337906329789262</v>
      </c>
      <c r="W4" s="117">
        <v>12.347090431004917</v>
      </c>
      <c r="X4" s="117">
        <v>0.99843755954422464</v>
      </c>
    </row>
    <row r="5" spans="1:24" x14ac:dyDescent="0.25">
      <c r="P5" s="93">
        <v>2025</v>
      </c>
      <c r="Q5" s="93" t="s">
        <v>1031</v>
      </c>
      <c r="R5" s="117">
        <v>46.565020309648553</v>
      </c>
      <c r="S5" s="117">
        <v>23.194207335020899</v>
      </c>
      <c r="T5" s="117">
        <v>16.365455936892918</v>
      </c>
      <c r="U5" s="117">
        <v>6.3578030258432916</v>
      </c>
      <c r="V5" s="117">
        <v>1.0360864190263142</v>
      </c>
      <c r="W5" s="117">
        <v>5.8162123977159004</v>
      </c>
      <c r="X5" s="117">
        <v>0.66521457585212218</v>
      </c>
    </row>
    <row r="6" spans="1:24" x14ac:dyDescent="0.25">
      <c r="P6" s="93">
        <v>2025</v>
      </c>
      <c r="Q6" s="93" t="s">
        <v>1032</v>
      </c>
      <c r="R6" s="117">
        <v>30.414197472799675</v>
      </c>
      <c r="S6" s="117">
        <v>23.307099781561263</v>
      </c>
      <c r="T6" s="117">
        <v>10.085807753007453</v>
      </c>
      <c r="U6" s="117">
        <v>15.886453662768215</v>
      </c>
      <c r="V6" s="117">
        <v>10.357549723554802</v>
      </c>
      <c r="W6" s="117">
        <v>9.1660656988471878</v>
      </c>
      <c r="X6" s="117">
        <v>0.78282590746140746</v>
      </c>
    </row>
    <row r="7" spans="1:24" x14ac:dyDescent="0.25">
      <c r="P7" s="93"/>
      <c r="Q7" s="93"/>
      <c r="R7" s="93"/>
      <c r="S7" s="93"/>
      <c r="T7" s="93"/>
      <c r="U7" s="93"/>
      <c r="V7" s="93"/>
      <c r="W7" s="93"/>
      <c r="X7" s="93"/>
    </row>
    <row r="8" spans="1:24" x14ac:dyDescent="0.25">
      <c r="P8" s="93"/>
      <c r="Q8" s="93"/>
      <c r="R8" s="93"/>
      <c r="S8" s="93"/>
      <c r="T8" s="93"/>
      <c r="U8" s="93"/>
      <c r="V8" s="93"/>
      <c r="W8" s="93"/>
      <c r="X8" s="93"/>
    </row>
    <row r="9" spans="1:24" x14ac:dyDescent="0.25">
      <c r="P9" s="93" t="s">
        <v>941</v>
      </c>
      <c r="Q9" s="93" t="s">
        <v>1027</v>
      </c>
      <c r="R9" s="93" t="s">
        <v>965</v>
      </c>
      <c r="S9" s="93" t="s">
        <v>966</v>
      </c>
      <c r="T9" s="93" t="s">
        <v>770</v>
      </c>
      <c r="U9" s="93" t="s">
        <v>7</v>
      </c>
      <c r="V9" s="93" t="s">
        <v>1028</v>
      </c>
      <c r="W9" s="93" t="s">
        <v>777</v>
      </c>
      <c r="X9" s="93" t="s">
        <v>45</v>
      </c>
    </row>
    <row r="10" spans="1:24" x14ac:dyDescent="0.25">
      <c r="P10" s="93">
        <v>2025</v>
      </c>
      <c r="Q10" s="93" t="s">
        <v>1029</v>
      </c>
      <c r="R10" s="117">
        <v>33.840079985643605</v>
      </c>
      <c r="S10" s="117">
        <v>17.150767810905734</v>
      </c>
      <c r="T10" s="117">
        <v>22.406234778373111</v>
      </c>
      <c r="U10" s="117">
        <v>13.279667751941959</v>
      </c>
      <c r="V10" s="117">
        <v>0.37685543620375828</v>
      </c>
      <c r="W10" s="117">
        <v>7.8960186633168403</v>
      </c>
      <c r="X10" s="117">
        <v>5.0503755736149918</v>
      </c>
    </row>
    <row r="11" spans="1:24" x14ac:dyDescent="0.25">
      <c r="P11" s="93">
        <v>2025</v>
      </c>
      <c r="Q11" s="93" t="s">
        <v>1030</v>
      </c>
      <c r="R11" s="117">
        <v>47.172747708801658</v>
      </c>
      <c r="S11" s="117">
        <v>7.7468441985128829</v>
      </c>
      <c r="T11" s="117">
        <v>31.817395815320769</v>
      </c>
      <c r="U11" s="117">
        <v>4.5166868407401006</v>
      </c>
      <c r="V11" s="117">
        <v>0.22479681826041847</v>
      </c>
      <c r="W11" s="117">
        <v>6.785405498876016</v>
      </c>
      <c r="X11" s="117">
        <v>1.736123119488155</v>
      </c>
    </row>
    <row r="12" spans="1:24" x14ac:dyDescent="0.25">
      <c r="P12" s="93">
        <v>2025</v>
      </c>
      <c r="Q12" s="93" t="s">
        <v>1031</v>
      </c>
      <c r="R12" s="117">
        <v>32.055042935623234</v>
      </c>
      <c r="S12" s="117">
        <v>20.854445570430421</v>
      </c>
      <c r="T12" s="117">
        <v>25.014667448930609</v>
      </c>
      <c r="U12" s="117">
        <v>7.5204010880580299</v>
      </c>
      <c r="V12" s="117">
        <v>3.8562056643020961</v>
      </c>
      <c r="W12" s="117">
        <v>7.7337457997759884</v>
      </c>
      <c r="X12" s="117">
        <v>2.9654914928796203</v>
      </c>
    </row>
    <row r="13" spans="1:24" x14ac:dyDescent="0.25">
      <c r="P13" s="93">
        <v>2025</v>
      </c>
      <c r="Q13" s="93" t="s">
        <v>1032</v>
      </c>
      <c r="R13" s="117">
        <v>14.6899978397062</v>
      </c>
      <c r="S13" s="117">
        <v>8.9544178008209112</v>
      </c>
      <c r="T13" s="117">
        <v>8.2631237848347379</v>
      </c>
      <c r="U13" s="117">
        <v>22.899114279542019</v>
      </c>
      <c r="V13" s="117">
        <v>6.2108446748757835</v>
      </c>
      <c r="W13" s="117">
        <v>32.944480449341107</v>
      </c>
      <c r="X13" s="117">
        <v>6.0380211708792393</v>
      </c>
    </row>
    <row r="20" spans="1:9" x14ac:dyDescent="0.25">
      <c r="A20" s="313" t="s">
        <v>1225</v>
      </c>
      <c r="B20" s="313"/>
      <c r="C20" s="313"/>
      <c r="D20" s="313"/>
      <c r="E20" s="313"/>
      <c r="F20" s="313"/>
      <c r="G20" s="313"/>
      <c r="H20" s="313"/>
      <c r="I20" s="313"/>
    </row>
    <row r="21" spans="1:9" x14ac:dyDescent="0.25">
      <c r="A21" s="313"/>
      <c r="B21" s="313"/>
      <c r="C21" s="313"/>
      <c r="D21" s="313"/>
      <c r="E21" s="313"/>
      <c r="F21" s="313"/>
      <c r="G21" s="313"/>
      <c r="H21" s="313"/>
      <c r="I21" s="313"/>
    </row>
    <row r="22" spans="1:9" x14ac:dyDescent="0.25">
      <c r="A22" s="313"/>
      <c r="B22" s="313"/>
      <c r="C22" s="313"/>
      <c r="D22" s="313"/>
      <c r="E22" s="313"/>
      <c r="F22" s="313"/>
      <c r="G22" s="313"/>
      <c r="H22" s="313"/>
      <c r="I22" s="313"/>
    </row>
    <row r="23" spans="1:9" x14ac:dyDescent="0.25">
      <c r="A23" s="313"/>
      <c r="B23" s="313"/>
      <c r="C23" s="313"/>
      <c r="D23" s="313"/>
      <c r="E23" s="313"/>
      <c r="F23" s="313"/>
      <c r="G23" s="313"/>
      <c r="H23" s="313"/>
      <c r="I23" s="313"/>
    </row>
    <row r="24" spans="1:9" x14ac:dyDescent="0.25">
      <c r="A24" s="318" t="s">
        <v>977</v>
      </c>
      <c r="B24" s="318"/>
      <c r="C24" s="318"/>
      <c r="D24" s="318"/>
      <c r="E24" s="318"/>
      <c r="F24" s="318"/>
      <c r="G24" s="318"/>
      <c r="H24" s="318"/>
      <c r="I24" s="318"/>
    </row>
    <row r="33" spans="3:10" ht="15" customHeight="1" x14ac:dyDescent="0.25">
      <c r="C33" s="89"/>
      <c r="D33" s="89"/>
      <c r="E33" s="89"/>
      <c r="F33" s="89"/>
      <c r="G33" s="89"/>
      <c r="H33" s="89"/>
      <c r="I33" s="89"/>
      <c r="J33" s="89"/>
    </row>
    <row r="34" spans="3:10" x14ac:dyDescent="0.25">
      <c r="C34" s="116"/>
      <c r="D34" s="116"/>
      <c r="E34" s="116"/>
      <c r="F34" s="116"/>
      <c r="G34" s="116"/>
      <c r="H34" s="116"/>
      <c r="I34" s="116"/>
      <c r="J34" s="116"/>
    </row>
    <row r="35" spans="3:10" ht="15" customHeight="1" x14ac:dyDescent="0.25"/>
  </sheetData>
  <mergeCells count="2">
    <mergeCell ref="A24:I24"/>
    <mergeCell ref="A20:I23"/>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E9A15-C748-4B7D-88B1-8E3739C9B20B}">
  <sheetPr>
    <pageSetUpPr autoPageBreaks="0"/>
  </sheetPr>
  <dimension ref="A1:Y52"/>
  <sheetViews>
    <sheetView showGridLines="0" zoomScale="70" zoomScaleNormal="70" zoomScaleSheetLayoutView="70" workbookViewId="0"/>
  </sheetViews>
  <sheetFormatPr defaultRowHeight="15" x14ac:dyDescent="0.25"/>
  <cols>
    <col min="1" max="2" width="9.140625" style="87"/>
    <col min="3" max="6" width="12.85546875" style="87" bestFit="1" customWidth="1"/>
    <col min="7" max="7" width="15.42578125" style="87" bestFit="1" customWidth="1"/>
    <col min="8" max="16" width="9.140625" style="87"/>
    <col min="17" max="17" width="9.28515625" style="87" bestFit="1" customWidth="1"/>
    <col min="18" max="18" width="14.85546875" style="87" bestFit="1" customWidth="1"/>
    <col min="19" max="21" width="15" style="87" bestFit="1" customWidth="1"/>
    <col min="22" max="23" width="12.5703125" style="87" bestFit="1" customWidth="1"/>
    <col min="24" max="16384" width="9.140625" style="87"/>
  </cols>
  <sheetData>
    <row r="1" spans="1:25" ht="24" x14ac:dyDescent="0.25">
      <c r="A1" s="110" t="s">
        <v>1061</v>
      </c>
    </row>
    <row r="2" spans="1:25" ht="18.75" x14ac:dyDescent="0.3">
      <c r="A2" s="112" t="s">
        <v>1062</v>
      </c>
      <c r="P2" s="1" t="str">
        <f>HYPERLINK("#'Contents'!A1","&lt;&lt;Back")</f>
        <v>&lt;&lt;Back</v>
      </c>
      <c r="S2" s="93" t="s">
        <v>1035</v>
      </c>
      <c r="T2" s="93" t="s">
        <v>1036</v>
      </c>
      <c r="U2" s="93" t="s">
        <v>1037</v>
      </c>
      <c r="V2" s="93" t="s">
        <v>1038</v>
      </c>
      <c r="W2" s="93" t="s">
        <v>1039</v>
      </c>
      <c r="X2" s="93" t="s">
        <v>1040</v>
      </c>
      <c r="Y2" s="93"/>
    </row>
    <row r="3" spans="1:25" x14ac:dyDescent="0.25">
      <c r="S3" s="93" t="s">
        <v>1041</v>
      </c>
      <c r="T3" s="93">
        <v>1</v>
      </c>
      <c r="U3" s="93">
        <v>244725166331.77246</v>
      </c>
      <c r="V3" s="93">
        <v>290272424642.38196</v>
      </c>
      <c r="W3" s="93">
        <v>453784251385.19592</v>
      </c>
      <c r="X3" s="93">
        <v>317589198381.6001</v>
      </c>
      <c r="Y3" s="93" t="s">
        <v>1042</v>
      </c>
    </row>
    <row r="4" spans="1:25" x14ac:dyDescent="0.25">
      <c r="S4" s="93" t="s">
        <v>1043</v>
      </c>
      <c r="T4" s="93">
        <v>2</v>
      </c>
      <c r="U4" s="93">
        <v>269956318780.2468</v>
      </c>
      <c r="V4" s="93">
        <v>319287020817.93549</v>
      </c>
      <c r="W4" s="93">
        <v>400904518351.16455</v>
      </c>
      <c r="X4" s="93">
        <v>292461419804.23254</v>
      </c>
      <c r="Y4" s="93" t="s">
        <v>1044</v>
      </c>
    </row>
    <row r="5" spans="1:25" x14ac:dyDescent="0.25">
      <c r="S5" s="93" t="s">
        <v>967</v>
      </c>
      <c r="T5" s="93">
        <v>3</v>
      </c>
      <c r="U5" s="93">
        <v>292375652833.28571</v>
      </c>
      <c r="V5" s="93">
        <v>323037855143.94946</v>
      </c>
      <c r="W5" s="93">
        <v>383536122997.51581</v>
      </c>
      <c r="X5" s="93">
        <v>308819841074.87469</v>
      </c>
      <c r="Y5" s="93" t="s">
        <v>770</v>
      </c>
    </row>
    <row r="6" spans="1:25" x14ac:dyDescent="0.25">
      <c r="S6" s="93" t="s">
        <v>1045</v>
      </c>
      <c r="T6" s="93">
        <v>4</v>
      </c>
      <c r="U6" s="93">
        <v>152212663251.21838</v>
      </c>
      <c r="V6" s="93">
        <v>179754654977.49493</v>
      </c>
      <c r="W6" s="93">
        <v>235259821297.05862</v>
      </c>
      <c r="X6" s="93">
        <v>186558354639.06314</v>
      </c>
      <c r="Y6" s="93" t="s">
        <v>939</v>
      </c>
    </row>
    <row r="7" spans="1:25" x14ac:dyDescent="0.25">
      <c r="S7" s="93" t="s">
        <v>1046</v>
      </c>
      <c r="T7" s="93">
        <v>5</v>
      </c>
      <c r="U7" s="93">
        <v>133985996997.08252</v>
      </c>
      <c r="V7" s="93">
        <v>166739055045.70526</v>
      </c>
      <c r="W7" s="93">
        <v>206505044932.31302</v>
      </c>
      <c r="X7" s="93">
        <v>132772093149.21121</v>
      </c>
      <c r="Y7" s="93" t="s">
        <v>777</v>
      </c>
    </row>
    <row r="8" spans="1:25" x14ac:dyDescent="0.25">
      <c r="S8" s="93" t="s">
        <v>1047</v>
      </c>
      <c r="T8" s="93">
        <v>6</v>
      </c>
      <c r="U8" s="93">
        <v>115717125456.70059</v>
      </c>
      <c r="V8" s="93">
        <v>165200135153.26233</v>
      </c>
      <c r="W8" s="93">
        <v>199226289297.16873</v>
      </c>
      <c r="X8" s="93">
        <v>220677995910.40091</v>
      </c>
      <c r="Y8" s="93" t="s">
        <v>774</v>
      </c>
    </row>
    <row r="9" spans="1:25" x14ac:dyDescent="0.25">
      <c r="S9" s="93" t="s">
        <v>1048</v>
      </c>
      <c r="T9" s="93">
        <v>7</v>
      </c>
      <c r="U9" s="93">
        <v>76284765469.887177</v>
      </c>
      <c r="V9" s="93">
        <v>107309559521.95801</v>
      </c>
      <c r="W9" s="93">
        <v>178871152699.91479</v>
      </c>
      <c r="X9" s="93">
        <v>171818636990.49692</v>
      </c>
      <c r="Y9" s="93" t="s">
        <v>1049</v>
      </c>
    </row>
    <row r="10" spans="1:25" x14ac:dyDescent="0.25">
      <c r="S10" s="93" t="s">
        <v>1050</v>
      </c>
      <c r="T10" s="93">
        <v>8</v>
      </c>
      <c r="U10" s="93">
        <v>101646695190.65244</v>
      </c>
      <c r="V10" s="93">
        <v>112183471334.409</v>
      </c>
      <c r="W10" s="93">
        <v>151361762919.55811</v>
      </c>
      <c r="X10" s="93">
        <v>120735923129.95078</v>
      </c>
      <c r="Y10" s="93" t="s">
        <v>1051</v>
      </c>
    </row>
    <row r="11" spans="1:25" x14ac:dyDescent="0.25">
      <c r="S11" s="93" t="s">
        <v>1052</v>
      </c>
      <c r="T11" s="93">
        <v>9</v>
      </c>
      <c r="U11" s="93">
        <v>47417110118.670425</v>
      </c>
      <c r="V11" s="93">
        <v>56126519563.01915</v>
      </c>
      <c r="W11" s="93">
        <v>112581944198.70633</v>
      </c>
      <c r="X11" s="93">
        <v>103075440264.54468</v>
      </c>
      <c r="Y11" s="93" t="s">
        <v>776</v>
      </c>
    </row>
    <row r="12" spans="1:25" x14ac:dyDescent="0.25">
      <c r="S12" s="93" t="s">
        <v>1053</v>
      </c>
      <c r="T12" s="93">
        <v>10</v>
      </c>
      <c r="U12" s="93">
        <v>90851490766.851563</v>
      </c>
      <c r="V12" s="93">
        <v>90494499682.68866</v>
      </c>
      <c r="W12" s="93">
        <v>107759486921.81493</v>
      </c>
      <c r="X12" s="93">
        <v>59170139207.380318</v>
      </c>
      <c r="Y12" s="93" t="s">
        <v>938</v>
      </c>
    </row>
    <row r="13" spans="1:25" x14ac:dyDescent="0.25">
      <c r="S13" s="93" t="s">
        <v>1054</v>
      </c>
      <c r="T13" s="93">
        <v>100</v>
      </c>
      <c r="U13" s="93">
        <v>324747558519.00964</v>
      </c>
      <c r="V13" s="93">
        <v>331575329180.56018</v>
      </c>
      <c r="W13" s="93">
        <v>392236162983.07849</v>
      </c>
      <c r="X13" s="93">
        <v>247220513325.90115</v>
      </c>
      <c r="Y13" s="93" t="s">
        <v>1007</v>
      </c>
    </row>
    <row r="14" spans="1:25" x14ac:dyDescent="0.25">
      <c r="S14" s="93"/>
      <c r="T14" s="93"/>
      <c r="U14" s="93"/>
      <c r="V14" s="93"/>
      <c r="W14" s="93"/>
      <c r="X14" s="93"/>
      <c r="Y14" s="93"/>
    </row>
    <row r="15" spans="1:25" x14ac:dyDescent="0.25">
      <c r="S15" s="93" t="s">
        <v>1035</v>
      </c>
      <c r="T15" s="93" t="s">
        <v>1036</v>
      </c>
      <c r="U15" s="93">
        <v>2023</v>
      </c>
      <c r="V15" s="93">
        <v>2024</v>
      </c>
      <c r="W15" s="93">
        <v>2025</v>
      </c>
      <c r="X15" s="93" t="s">
        <v>954</v>
      </c>
      <c r="Y15" s="93"/>
    </row>
    <row r="16" spans="1:25" x14ac:dyDescent="0.25">
      <c r="S16" s="93" t="s">
        <v>1041</v>
      </c>
      <c r="T16" s="93">
        <v>1</v>
      </c>
      <c r="U16" s="94">
        <v>13.228955544234719</v>
      </c>
      <c r="V16" s="94">
        <v>13.55159028039226</v>
      </c>
      <c r="W16" s="94">
        <v>16.080084367081664</v>
      </c>
      <c r="X16" s="94">
        <v>14.697082866149705</v>
      </c>
      <c r="Y16" s="93" t="s">
        <v>1042</v>
      </c>
    </row>
    <row r="17" spans="1:25" x14ac:dyDescent="0.25">
      <c r="S17" s="93" t="s">
        <v>1043</v>
      </c>
      <c r="T17" s="93">
        <v>2</v>
      </c>
      <c r="U17" s="94">
        <v>14.592860201339619</v>
      </c>
      <c r="V17" s="94">
        <v>14.906158906766452</v>
      </c>
      <c r="W17" s="94">
        <v>14.206263127361753</v>
      </c>
      <c r="X17" s="94">
        <v>13.534244060939168</v>
      </c>
      <c r="Y17" s="93" t="s">
        <v>1044</v>
      </c>
    </row>
    <row r="18" spans="1:25" x14ac:dyDescent="0.25">
      <c r="S18" s="93" t="s">
        <v>967</v>
      </c>
      <c r="T18" s="93">
        <v>3</v>
      </c>
      <c r="U18" s="94">
        <v>15.804768146748557</v>
      </c>
      <c r="V18" s="94">
        <v>15.081269477666858</v>
      </c>
      <c r="W18" s="94">
        <v>13.590804874337389</v>
      </c>
      <c r="X18" s="94">
        <v>14.291263110072995</v>
      </c>
      <c r="Y18" s="93" t="s">
        <v>770</v>
      </c>
    </row>
    <row r="19" spans="1:25" x14ac:dyDescent="0.25">
      <c r="S19" s="93" t="s">
        <v>1045</v>
      </c>
      <c r="T19" s="93">
        <v>4</v>
      </c>
      <c r="U19" s="94">
        <v>8.2280649170755584</v>
      </c>
      <c r="V19" s="94">
        <v>8.3919836279640041</v>
      </c>
      <c r="W19" s="94">
        <v>8.3365558921304466</v>
      </c>
      <c r="X19" s="94">
        <v>8.633365402460452</v>
      </c>
      <c r="Y19" s="93" t="s">
        <v>939</v>
      </c>
    </row>
    <row r="20" spans="1:25" x14ac:dyDescent="0.25">
      <c r="S20" s="93" t="s">
        <v>1046</v>
      </c>
      <c r="T20" s="93">
        <v>5</v>
      </c>
      <c r="U20" s="94">
        <v>7.2427973975566138</v>
      </c>
      <c r="V20" s="94">
        <v>7.7843403847368204</v>
      </c>
      <c r="W20" s="94">
        <v>7.3176152204560916</v>
      </c>
      <c r="X20" s="94">
        <v>6.1442973037812205</v>
      </c>
      <c r="Y20" s="93" t="s">
        <v>777</v>
      </c>
    </row>
    <row r="21" spans="1:25" x14ac:dyDescent="0.25">
      <c r="S21" s="93" t="s">
        <v>1047</v>
      </c>
      <c r="T21" s="93">
        <v>6</v>
      </c>
      <c r="U21" s="94">
        <v>6.255248413226143</v>
      </c>
      <c r="V21" s="94">
        <v>7.7124947318732211</v>
      </c>
      <c r="W21" s="94">
        <v>7.0596886742103555</v>
      </c>
      <c r="X21" s="94">
        <v>10.212320850830654</v>
      </c>
      <c r="Y21" s="93" t="s">
        <v>774</v>
      </c>
    </row>
    <row r="22" spans="1:25" x14ac:dyDescent="0.25">
      <c r="S22" s="93" t="s">
        <v>1048</v>
      </c>
      <c r="T22" s="93">
        <v>7</v>
      </c>
      <c r="U22" s="94">
        <v>4.1236779454687813</v>
      </c>
      <c r="V22" s="94">
        <v>5.0098289067676545</v>
      </c>
      <c r="W22" s="94">
        <v>6.3383936693965479</v>
      </c>
      <c r="X22" s="94">
        <v>7.9512551392381692</v>
      </c>
      <c r="Y22" s="93" t="s">
        <v>1049</v>
      </c>
    </row>
    <row r="23" spans="1:25" x14ac:dyDescent="0.25">
      <c r="S23" s="93" t="s">
        <v>1050</v>
      </c>
      <c r="T23" s="93">
        <v>8</v>
      </c>
      <c r="U23" s="94">
        <v>5.4946519479428764</v>
      </c>
      <c r="V23" s="94">
        <v>5.2373712095767253</v>
      </c>
      <c r="W23" s="94">
        <v>5.3635839284133215</v>
      </c>
      <c r="X23" s="94">
        <v>5.5872991783236081</v>
      </c>
      <c r="Y23" s="93" t="s">
        <v>1051</v>
      </c>
    </row>
    <row r="24" spans="1:25" x14ac:dyDescent="0.25">
      <c r="S24" s="93" t="s">
        <v>1052</v>
      </c>
      <c r="T24" s="93">
        <v>9</v>
      </c>
      <c r="U24" s="94">
        <v>2.5631971210740749</v>
      </c>
      <c r="V24" s="94">
        <v>2.6203095175834434</v>
      </c>
      <c r="W24" s="94">
        <v>3.9894005915788759</v>
      </c>
      <c r="X24" s="94">
        <v>4.7700245938863306</v>
      </c>
      <c r="Y24" s="93" t="s">
        <v>776</v>
      </c>
    </row>
    <row r="25" spans="1:25" x14ac:dyDescent="0.25">
      <c r="S25" s="93" t="s">
        <v>1053</v>
      </c>
      <c r="T25" s="93">
        <v>10</v>
      </c>
      <c r="U25" s="94">
        <v>4.9111023214210903</v>
      </c>
      <c r="V25" s="94">
        <v>4.224804970157777</v>
      </c>
      <c r="W25" s="94">
        <v>3.818514273615329</v>
      </c>
      <c r="X25" s="94">
        <v>2.7382179355091858</v>
      </c>
      <c r="Y25" s="93" t="s">
        <v>938</v>
      </c>
    </row>
    <row r="26" spans="1:25" x14ac:dyDescent="0.25">
      <c r="S26" s="93" t="s">
        <v>1054</v>
      </c>
      <c r="T26" s="93">
        <v>100</v>
      </c>
      <c r="U26" s="94">
        <v>17.554676043911982</v>
      </c>
      <c r="V26" s="94">
        <v>15.479847986514793</v>
      </c>
      <c r="W26" s="94">
        <v>13.89909538141821</v>
      </c>
      <c r="X26" s="94">
        <v>11.440629558808521</v>
      </c>
      <c r="Y26" s="93" t="s">
        <v>1007</v>
      </c>
    </row>
    <row r="27" spans="1:25" x14ac:dyDescent="0.25">
      <c r="S27" s="93"/>
      <c r="T27" s="93"/>
      <c r="U27" s="94"/>
      <c r="V27" s="94"/>
      <c r="W27" s="94"/>
      <c r="X27" s="94"/>
      <c r="Y27" s="93"/>
    </row>
    <row r="28" spans="1:25" x14ac:dyDescent="0.25">
      <c r="S28" s="93" t="s">
        <v>1035</v>
      </c>
      <c r="T28" s="93" t="s">
        <v>1055</v>
      </c>
      <c r="U28" s="93" t="s">
        <v>1056</v>
      </c>
      <c r="V28" s="93" t="s">
        <v>1057</v>
      </c>
      <c r="W28" s="93" t="s">
        <v>1058</v>
      </c>
      <c r="X28" s="93" t="s">
        <v>1059</v>
      </c>
      <c r="Y28" s="93"/>
    </row>
    <row r="29" spans="1:25" x14ac:dyDescent="0.25">
      <c r="S29" s="93" t="s">
        <v>967</v>
      </c>
      <c r="T29" s="93">
        <v>1</v>
      </c>
      <c r="U29" s="93">
        <v>470055489293.823</v>
      </c>
      <c r="V29" s="93">
        <v>541951660988.83887</v>
      </c>
      <c r="W29" s="93">
        <v>599958308971.79102</v>
      </c>
      <c r="X29" s="93">
        <v>422973177248.35962</v>
      </c>
      <c r="Y29" s="93" t="s">
        <v>770</v>
      </c>
    </row>
    <row r="30" spans="1:25" x14ac:dyDescent="0.25">
      <c r="A30" s="319" t="s">
        <v>1063</v>
      </c>
      <c r="B30" s="319"/>
      <c r="C30" s="319"/>
      <c r="D30" s="319"/>
      <c r="E30" s="319"/>
      <c r="F30" s="319"/>
      <c r="G30" s="319"/>
      <c r="H30" s="319"/>
      <c r="S30" s="93" t="s">
        <v>1046</v>
      </c>
      <c r="T30" s="93">
        <v>2</v>
      </c>
      <c r="U30" s="93">
        <v>206262049749.08624</v>
      </c>
      <c r="V30" s="93">
        <v>282993118843.92871</v>
      </c>
      <c r="W30" s="93">
        <v>462440851050.71472</v>
      </c>
      <c r="X30" s="93">
        <v>372468551793.16217</v>
      </c>
      <c r="Y30" s="93" t="s">
        <v>777</v>
      </c>
    </row>
    <row r="31" spans="1:25" x14ac:dyDescent="0.25">
      <c r="A31" s="319"/>
      <c r="B31" s="319"/>
      <c r="C31" s="319"/>
      <c r="D31" s="319"/>
      <c r="E31" s="319"/>
      <c r="F31" s="319"/>
      <c r="G31" s="319"/>
      <c r="H31" s="319"/>
      <c r="S31" s="93" t="s">
        <v>1043</v>
      </c>
      <c r="T31" s="93">
        <v>3</v>
      </c>
      <c r="U31" s="93">
        <v>264183731397.61746</v>
      </c>
      <c r="V31" s="93">
        <v>308804853675.97955</v>
      </c>
      <c r="W31" s="93">
        <v>395676324503.65533</v>
      </c>
      <c r="X31" s="93">
        <v>287547227729.95532</v>
      </c>
      <c r="Y31" s="93" t="s">
        <v>1044</v>
      </c>
    </row>
    <row r="32" spans="1:25" x14ac:dyDescent="0.25">
      <c r="A32" s="319"/>
      <c r="B32" s="319"/>
      <c r="C32" s="319"/>
      <c r="D32" s="319"/>
      <c r="E32" s="319"/>
      <c r="F32" s="319"/>
      <c r="G32" s="319"/>
      <c r="H32" s="319"/>
      <c r="S32" s="93" t="s">
        <v>1041</v>
      </c>
      <c r="T32" s="93">
        <v>4</v>
      </c>
      <c r="U32" s="93">
        <v>124575072333.09201</v>
      </c>
      <c r="V32" s="93">
        <v>154908283581.61368</v>
      </c>
      <c r="W32" s="93">
        <v>247993033794.72769</v>
      </c>
      <c r="X32" s="93">
        <v>188292636495.86526</v>
      </c>
      <c r="Y32" s="93" t="s">
        <v>1042</v>
      </c>
    </row>
    <row r="33" spans="1:25" x14ac:dyDescent="0.25">
      <c r="A33" s="38" t="s">
        <v>1015</v>
      </c>
      <c r="B33" s="93"/>
      <c r="C33" s="93"/>
      <c r="D33" s="93"/>
      <c r="E33" s="93"/>
      <c r="F33" s="93"/>
      <c r="G33" s="93"/>
      <c r="H33" s="93"/>
      <c r="S33" s="93" t="s">
        <v>1045</v>
      </c>
      <c r="T33" s="93">
        <v>5</v>
      </c>
      <c r="U33" s="93">
        <v>117887305494.08635</v>
      </c>
      <c r="V33" s="93">
        <v>141792556040.55994</v>
      </c>
      <c r="W33" s="93">
        <v>179292003255.36792</v>
      </c>
      <c r="X33" s="93">
        <v>136651325216.2437</v>
      </c>
      <c r="Y33" s="93" t="s">
        <v>939</v>
      </c>
    </row>
    <row r="34" spans="1:25" x14ac:dyDescent="0.25">
      <c r="S34" s="93" t="s">
        <v>1047</v>
      </c>
      <c r="T34" s="93">
        <v>6</v>
      </c>
      <c r="U34" s="93">
        <v>93224568554.322937</v>
      </c>
      <c r="V34" s="93">
        <v>103972965051.36238</v>
      </c>
      <c r="W34" s="93">
        <v>114954940457.01976</v>
      </c>
      <c r="X34" s="93">
        <v>78467812305.726028</v>
      </c>
      <c r="Y34" s="93" t="s">
        <v>774</v>
      </c>
    </row>
    <row r="35" spans="1:25" x14ac:dyDescent="0.25">
      <c r="S35" s="93" t="s">
        <v>1052</v>
      </c>
      <c r="T35" s="93">
        <v>7</v>
      </c>
      <c r="U35" s="93">
        <v>56830731890.767754</v>
      </c>
      <c r="V35" s="93">
        <v>69094671523.729919</v>
      </c>
      <c r="W35" s="93">
        <v>114419810157.91336</v>
      </c>
      <c r="X35" s="93">
        <v>99946492801.392136</v>
      </c>
      <c r="Y35" s="93" t="s">
        <v>776</v>
      </c>
    </row>
    <row r="36" spans="1:25" x14ac:dyDescent="0.25">
      <c r="S36" s="93" t="s">
        <v>1048</v>
      </c>
      <c r="T36" s="93">
        <v>8</v>
      </c>
      <c r="U36" s="93">
        <v>61308809590.284897</v>
      </c>
      <c r="V36" s="93">
        <v>78289001261.128159</v>
      </c>
      <c r="W36" s="93">
        <v>114165598177.62857</v>
      </c>
      <c r="X36" s="93">
        <v>92732323414.527191</v>
      </c>
      <c r="Y36" s="93" t="s">
        <v>1049</v>
      </c>
    </row>
    <row r="37" spans="1:25" x14ac:dyDescent="0.25">
      <c r="S37" s="93" t="s">
        <v>1050</v>
      </c>
      <c r="T37" s="93">
        <v>9</v>
      </c>
      <c r="U37" s="93">
        <v>59947596398.187401</v>
      </c>
      <c r="V37" s="93">
        <v>80211570546.194031</v>
      </c>
      <c r="W37" s="93">
        <v>109378951841.46259</v>
      </c>
      <c r="X37" s="93">
        <v>75836713917.586334</v>
      </c>
      <c r="Y37" s="93" t="s">
        <v>1051</v>
      </c>
    </row>
    <row r="38" spans="1:25" x14ac:dyDescent="0.25">
      <c r="S38" s="93" t="s">
        <v>1053</v>
      </c>
      <c r="T38" s="93">
        <v>10</v>
      </c>
      <c r="U38" s="93">
        <v>74510262931.601059</v>
      </c>
      <c r="V38" s="93">
        <v>74304282758.424759</v>
      </c>
      <c r="W38" s="93">
        <v>90229655131.408798</v>
      </c>
      <c r="X38" s="93">
        <v>59366163495.882751</v>
      </c>
      <c r="Y38" s="93" t="s">
        <v>938</v>
      </c>
    </row>
    <row r="39" spans="1:25" x14ac:dyDescent="0.25">
      <c r="S39" s="93" t="s">
        <v>1054</v>
      </c>
      <c r="T39" s="93">
        <v>100</v>
      </c>
      <c r="U39" s="93">
        <v>463461939688.62402</v>
      </c>
      <c r="V39" s="93">
        <v>468527593392.39667</v>
      </c>
      <c r="W39" s="93">
        <v>555458920491.89246</v>
      </c>
      <c r="X39" s="93">
        <v>368845262651.32782</v>
      </c>
      <c r="Y39" s="93" t="s">
        <v>1007</v>
      </c>
    </row>
    <row r="40" spans="1:25" x14ac:dyDescent="0.25">
      <c r="S40" s="93"/>
      <c r="T40" s="93"/>
      <c r="U40" s="93"/>
      <c r="V40" s="93"/>
      <c r="W40" s="93"/>
      <c r="X40" s="93"/>
      <c r="Y40" s="93"/>
    </row>
    <row r="41" spans="1:25" x14ac:dyDescent="0.25">
      <c r="S41" s="93" t="s">
        <v>1035</v>
      </c>
      <c r="T41" s="93" t="s">
        <v>1055</v>
      </c>
      <c r="U41" s="93">
        <v>2023</v>
      </c>
      <c r="V41" s="93">
        <v>2024</v>
      </c>
      <c r="W41" s="93">
        <v>2025</v>
      </c>
      <c r="X41" s="93" t="s">
        <v>954</v>
      </c>
      <c r="Y41" s="93"/>
    </row>
    <row r="42" spans="1:25" x14ac:dyDescent="0.25">
      <c r="S42" s="93" t="s">
        <v>770</v>
      </c>
      <c r="T42" s="93">
        <v>1</v>
      </c>
      <c r="U42" s="94">
        <v>23.59423092609013</v>
      </c>
      <c r="V42" s="94">
        <v>23.513527121605577</v>
      </c>
      <c r="W42" s="94">
        <v>20.106054387418183</v>
      </c>
      <c r="X42" s="94">
        <v>19.374642159205592</v>
      </c>
      <c r="Y42" s="93" t="s">
        <v>770</v>
      </c>
    </row>
    <row r="43" spans="1:25" x14ac:dyDescent="0.25">
      <c r="S43" s="93" t="s">
        <v>777</v>
      </c>
      <c r="T43" s="93">
        <v>2</v>
      </c>
      <c r="U43" s="94">
        <v>10.353233913680803</v>
      </c>
      <c r="V43" s="94">
        <v>12.278154776799376</v>
      </c>
      <c r="W43" s="94">
        <v>15.497511682310563</v>
      </c>
      <c r="X43" s="94">
        <v>17.061235309284704</v>
      </c>
      <c r="Y43" s="93" t="s">
        <v>777</v>
      </c>
    </row>
    <row r="44" spans="1:25" x14ac:dyDescent="0.25">
      <c r="S44" s="93" t="s">
        <v>1044</v>
      </c>
      <c r="T44" s="93">
        <v>3</v>
      </c>
      <c r="U44" s="94">
        <v>13.260587542283307</v>
      </c>
      <c r="V44" s="94">
        <v>13.398042343749038</v>
      </c>
      <c r="W44" s="94">
        <v>13.260070877122018</v>
      </c>
      <c r="X44" s="94">
        <v>13.17134263071309</v>
      </c>
      <c r="Y44" s="93" t="s">
        <v>1060</v>
      </c>
    </row>
    <row r="45" spans="1:25" x14ac:dyDescent="0.25">
      <c r="S45" s="93" t="s">
        <v>1042</v>
      </c>
      <c r="T45" s="93">
        <v>4</v>
      </c>
      <c r="U45" s="94">
        <v>6.2529915961136275</v>
      </c>
      <c r="V45" s="94">
        <v>6.7209686574475773</v>
      </c>
      <c r="W45" s="94">
        <v>8.3108465215240006</v>
      </c>
      <c r="X45" s="94">
        <v>8.6249025932410071</v>
      </c>
      <c r="Y45" s="93" t="s">
        <v>1042</v>
      </c>
    </row>
    <row r="46" spans="1:25" x14ac:dyDescent="0.25">
      <c r="S46" s="93" t="s">
        <v>939</v>
      </c>
      <c r="T46" s="93">
        <v>5</v>
      </c>
      <c r="U46" s="94">
        <v>5.9173020471703666</v>
      </c>
      <c r="V46" s="94">
        <v>6.1519197229107618</v>
      </c>
      <c r="W46" s="94">
        <v>6.0085087826512282</v>
      </c>
      <c r="X46" s="94">
        <v>6.2594288930320507</v>
      </c>
      <c r="Y46" s="93" t="s">
        <v>939</v>
      </c>
    </row>
    <row r="47" spans="1:25" x14ac:dyDescent="0.25">
      <c r="S47" s="93" t="s">
        <v>774</v>
      </c>
      <c r="T47" s="93">
        <v>6</v>
      </c>
      <c r="U47" s="94">
        <v>4.67936668872919</v>
      </c>
      <c r="V47" s="94">
        <v>4.5110501722390817</v>
      </c>
      <c r="W47" s="94">
        <v>3.8524181603424235</v>
      </c>
      <c r="X47" s="94">
        <v>3.5942841442791433</v>
      </c>
      <c r="Y47" s="93" t="s">
        <v>774</v>
      </c>
    </row>
    <row r="48" spans="1:25" x14ac:dyDescent="0.25">
      <c r="S48" s="93" t="s">
        <v>776</v>
      </c>
      <c r="T48" s="93">
        <v>7</v>
      </c>
      <c r="U48" s="94">
        <v>2.8525938798075208</v>
      </c>
      <c r="V48" s="94">
        <v>2.9977939911971427</v>
      </c>
      <c r="W48" s="94">
        <v>3.8344846494012579</v>
      </c>
      <c r="X48" s="94">
        <v>4.5781331707413839</v>
      </c>
      <c r="Y48" s="93" t="s">
        <v>776</v>
      </c>
    </row>
    <row r="49" spans="3:25" x14ac:dyDescent="0.25">
      <c r="S49" s="93" t="s">
        <v>1049</v>
      </c>
      <c r="T49" s="93">
        <v>8</v>
      </c>
      <c r="U49" s="94">
        <v>3.0773690430677414</v>
      </c>
      <c r="V49" s="94">
        <v>3.3967061769275788</v>
      </c>
      <c r="W49" s="94">
        <v>3.8259653909376179</v>
      </c>
      <c r="X49" s="94">
        <v>4.2476820739231735</v>
      </c>
      <c r="Y49" s="93" t="s">
        <v>1049</v>
      </c>
    </row>
    <row r="50" spans="3:25" x14ac:dyDescent="0.25">
      <c r="S50" s="93" t="s">
        <v>1051</v>
      </c>
      <c r="T50" s="93">
        <v>9</v>
      </c>
      <c r="U50" s="94">
        <v>3.0090435386847623</v>
      </c>
      <c r="V50" s="94">
        <v>3.4801202307660324</v>
      </c>
      <c r="W50" s="94">
        <v>3.665553292081571</v>
      </c>
      <c r="X50" s="94">
        <v>3.4737644695151411</v>
      </c>
      <c r="Y50" s="93" t="s">
        <v>1051</v>
      </c>
    </row>
    <row r="51" spans="3:25" x14ac:dyDescent="0.25">
      <c r="S51" s="93" t="s">
        <v>938</v>
      </c>
      <c r="T51" s="93">
        <v>10</v>
      </c>
      <c r="U51" s="94">
        <v>3.7400102541361613</v>
      </c>
      <c r="V51" s="94">
        <v>3.2238221480931148</v>
      </c>
      <c r="W51" s="94">
        <v>3.0238140322436804</v>
      </c>
      <c r="X51" s="94">
        <v>2.719317053578207</v>
      </c>
      <c r="Y51" s="93" t="s">
        <v>938</v>
      </c>
    </row>
    <row r="52" spans="3:25" x14ac:dyDescent="0.25">
      <c r="C52" s="88"/>
      <c r="D52" s="88"/>
      <c r="E52" s="88"/>
      <c r="F52" s="88"/>
      <c r="S52" s="93" t="s">
        <v>1007</v>
      </c>
      <c r="T52" s="93">
        <v>100</v>
      </c>
      <c r="U52" s="94">
        <v>23.263270570236376</v>
      </c>
      <c r="V52" s="94">
        <v>20.327894658264718</v>
      </c>
      <c r="W52" s="94">
        <v>18.61477222396746</v>
      </c>
      <c r="X52" s="94">
        <v>16.895267502486508</v>
      </c>
      <c r="Y52" s="93" t="s">
        <v>1007</v>
      </c>
    </row>
  </sheetData>
  <mergeCells count="1">
    <mergeCell ref="A30:H32"/>
  </mergeCells>
  <pageMargins left="0.7" right="0.7" top="0.75" bottom="0.75" header="0.3" footer="0.3"/>
  <pageSetup paperSize="9" orientation="portrait" verticalDpi="0" r:id="rId1"/>
  <headerFooter differentFirst="1">
    <oddHeader>&amp;R&amp;K235C24WTO - Internal</oddHeader>
    <firstHeader>&amp;R&amp;K235C24WTO - Internal</first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31D97-B48A-40E6-BF57-63561328543D}">
  <dimension ref="A1:X27"/>
  <sheetViews>
    <sheetView showGridLines="0" zoomScale="70" zoomScaleNormal="70" workbookViewId="0"/>
  </sheetViews>
  <sheetFormatPr defaultRowHeight="15" x14ac:dyDescent="0.25"/>
  <cols>
    <col min="1" max="1" width="9.140625" style="87"/>
    <col min="2" max="5" width="9.7109375" style="87" customWidth="1"/>
    <col min="6" max="9" width="13.85546875" style="87" bestFit="1" customWidth="1"/>
    <col min="10" max="16384" width="9.140625" style="87"/>
  </cols>
  <sheetData>
    <row r="1" spans="1:24" ht="24" x14ac:dyDescent="0.25">
      <c r="A1" s="110" t="s">
        <v>1222</v>
      </c>
    </row>
    <row r="2" spans="1:24" ht="18.75" x14ac:dyDescent="0.3">
      <c r="A2" s="98" t="s">
        <v>1221</v>
      </c>
      <c r="B2" s="119"/>
      <c r="C2" s="119"/>
      <c r="D2" s="119"/>
      <c r="E2" s="119"/>
      <c r="F2" s="119"/>
      <c r="G2" s="119"/>
      <c r="H2" s="119"/>
      <c r="I2" s="119"/>
      <c r="O2" s="1" t="str">
        <f>HYPERLINK("#'Contents'!A1","&lt;&lt;Back")</f>
        <v>&lt;&lt;Back</v>
      </c>
      <c r="R2" s="93" t="s">
        <v>941</v>
      </c>
      <c r="S2" s="93" t="s">
        <v>1064</v>
      </c>
      <c r="T2" s="93" t="s">
        <v>1065</v>
      </c>
      <c r="U2" s="93" t="s">
        <v>1066</v>
      </c>
      <c r="V2" s="93" t="s">
        <v>1067</v>
      </c>
      <c r="W2" s="93" t="s">
        <v>1068</v>
      </c>
      <c r="X2" s="93" t="s">
        <v>1069</v>
      </c>
    </row>
    <row r="3" spans="1:24" x14ac:dyDescent="0.25">
      <c r="J3" s="118"/>
      <c r="K3" s="118"/>
      <c r="L3" s="118"/>
      <c r="M3" s="118"/>
      <c r="R3" s="93" t="s">
        <v>512</v>
      </c>
      <c r="S3" s="120">
        <v>8.3017844528963158E-2</v>
      </c>
      <c r="T3" s="120">
        <v>5.698270806537338E-2</v>
      </c>
      <c r="U3" s="120">
        <v>9.0831479980005E-2</v>
      </c>
      <c r="V3" s="120">
        <v>0.10133333506895642</v>
      </c>
      <c r="W3" s="120">
        <v>4.4545677489074849E-2</v>
      </c>
      <c r="X3" s="120">
        <v>4.4354473120223073E-2</v>
      </c>
    </row>
    <row r="4" spans="1:24" x14ac:dyDescent="0.25">
      <c r="J4" s="118"/>
      <c r="K4" s="118"/>
      <c r="L4" s="118"/>
      <c r="M4" s="118"/>
      <c r="R4" s="93" t="s">
        <v>517</v>
      </c>
      <c r="S4" s="120">
        <v>8.3749927932794357E-2</v>
      </c>
      <c r="T4" s="120">
        <v>5.9230418670603233E-2</v>
      </c>
      <c r="U4" s="120">
        <v>9.2765772229828514E-2</v>
      </c>
      <c r="V4" s="120">
        <v>0.1057119647877461</v>
      </c>
      <c r="W4" s="120">
        <v>4.5325136006594977E-2</v>
      </c>
      <c r="X4" s="120">
        <v>4.4796046317190419E-2</v>
      </c>
    </row>
    <row r="5" spans="1:24" x14ac:dyDescent="0.25">
      <c r="J5" s="118"/>
      <c r="K5" s="118"/>
      <c r="L5" s="118"/>
      <c r="M5" s="118"/>
      <c r="R5" s="93" t="s">
        <v>522</v>
      </c>
      <c r="S5" s="120">
        <v>7.9660875625038388E-2</v>
      </c>
      <c r="T5" s="120">
        <v>5.9091766777091451E-2</v>
      </c>
      <c r="U5" s="120">
        <v>9.3811795938953807E-2</v>
      </c>
      <c r="V5" s="120">
        <v>0.10140610115133505</v>
      </c>
      <c r="W5" s="120">
        <v>4.4676935013341107E-2</v>
      </c>
      <c r="X5" s="120">
        <v>4.2927770644738551E-2</v>
      </c>
    </row>
    <row r="8" spans="1:24" ht="14.45" customHeight="1" x14ac:dyDescent="0.25"/>
    <row r="9" spans="1:24" ht="14.45" customHeight="1" x14ac:dyDescent="0.25"/>
    <row r="10" spans="1:24" ht="27.6" customHeight="1" x14ac:dyDescent="0.25"/>
    <row r="19" spans="1:10" x14ac:dyDescent="0.25">
      <c r="A19" s="313" t="s">
        <v>1070</v>
      </c>
      <c r="B19" s="313"/>
      <c r="C19" s="313"/>
      <c r="D19" s="313"/>
      <c r="E19" s="313"/>
      <c r="F19" s="313"/>
      <c r="G19" s="313"/>
      <c r="H19" s="313"/>
      <c r="I19" s="313"/>
      <c r="J19" s="313"/>
    </row>
    <row r="20" spans="1:10" x14ac:dyDescent="0.25">
      <c r="A20" s="313"/>
      <c r="B20" s="313"/>
      <c r="C20" s="313"/>
      <c r="D20" s="313"/>
      <c r="E20" s="313"/>
      <c r="F20" s="313"/>
      <c r="G20" s="313"/>
      <c r="H20" s="313"/>
      <c r="I20" s="313"/>
      <c r="J20" s="313"/>
    </row>
    <row r="21" spans="1:10" x14ac:dyDescent="0.25">
      <c r="A21" s="313"/>
      <c r="B21" s="313"/>
      <c r="C21" s="313"/>
      <c r="D21" s="313"/>
      <c r="E21" s="313"/>
      <c r="F21" s="313"/>
      <c r="G21" s="313"/>
      <c r="H21" s="313"/>
      <c r="I21" s="313"/>
      <c r="J21" s="313"/>
    </row>
    <row r="22" spans="1:10" x14ac:dyDescent="0.25">
      <c r="A22" s="313" t="s">
        <v>977</v>
      </c>
      <c r="B22" s="313"/>
      <c r="C22" s="313"/>
      <c r="D22" s="313"/>
      <c r="E22" s="313"/>
      <c r="F22" s="313"/>
    </row>
    <row r="25" spans="1:10" x14ac:dyDescent="0.25">
      <c r="B25" s="118"/>
      <c r="D25" s="118"/>
    </row>
    <row r="26" spans="1:10" x14ac:dyDescent="0.25">
      <c r="B26" s="118"/>
      <c r="D26" s="118"/>
    </row>
    <row r="27" spans="1:10" x14ac:dyDescent="0.25">
      <c r="B27" s="118"/>
      <c r="D27" s="118"/>
    </row>
  </sheetData>
  <mergeCells count="2">
    <mergeCell ref="A22:F22"/>
    <mergeCell ref="A19:J21"/>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CFD92-09C1-4D1A-8D70-DDD1038B51E8}">
  <sheetPr transitionEvaluation="1"/>
  <dimension ref="A1:Q86"/>
  <sheetViews>
    <sheetView showGridLines="0" defaultGridColor="0" colorId="22" zoomScaleNormal="100" zoomScaleSheetLayoutView="100" workbookViewId="0"/>
  </sheetViews>
  <sheetFormatPr defaultColWidth="6.7109375" defaultRowHeight="9" customHeight="1" x14ac:dyDescent="0.15"/>
  <cols>
    <col min="1" max="1" width="1.7109375" style="124" customWidth="1"/>
    <col min="2" max="2" width="4.5703125" style="130" customWidth="1"/>
    <col min="3" max="3" width="20.28515625" style="124" customWidth="1"/>
    <col min="4" max="4" width="5.7109375" style="130" bestFit="1" customWidth="1"/>
    <col min="5" max="5" width="5" style="130" customWidth="1"/>
    <col min="6" max="6" width="10.7109375" style="130" customWidth="1"/>
    <col min="7" max="7" width="4.5703125" style="130" customWidth="1"/>
    <col min="8" max="8" width="20.28515625" style="124" customWidth="1"/>
    <col min="9" max="9" width="5.7109375" style="130" bestFit="1" customWidth="1"/>
    <col min="10" max="10" width="5" style="130" customWidth="1"/>
    <col min="11" max="11" width="9.140625" style="130" customWidth="1"/>
    <col min="12" max="12" width="1.7109375" style="124" customWidth="1"/>
    <col min="13" max="16384" width="6.7109375" style="124"/>
  </cols>
  <sheetData>
    <row r="1" spans="1:15" s="123" customFormat="1" ht="15" customHeight="1" x14ac:dyDescent="0.15">
      <c r="A1" s="121"/>
      <c r="B1" s="320"/>
      <c r="C1" s="320"/>
      <c r="D1" s="320"/>
      <c r="E1" s="320"/>
      <c r="F1" s="320"/>
      <c r="G1" s="320"/>
      <c r="H1" s="320"/>
      <c r="I1" s="320"/>
      <c r="J1" s="320"/>
      <c r="K1" s="320"/>
      <c r="L1" s="122"/>
    </row>
    <row r="2" spans="1:15" s="123" customFormat="1" ht="39" customHeight="1" x14ac:dyDescent="0.15">
      <c r="B2" s="321" t="s">
        <v>1071</v>
      </c>
      <c r="C2" s="321"/>
      <c r="D2" s="321"/>
      <c r="E2" s="321"/>
      <c r="F2" s="321"/>
      <c r="G2" s="321"/>
      <c r="H2" s="321"/>
      <c r="I2" s="321"/>
      <c r="J2" s="321"/>
      <c r="K2" s="321"/>
    </row>
    <row r="3" spans="1:15" s="123" customFormat="1" ht="15.75" customHeight="1" x14ac:dyDescent="0.15">
      <c r="B3" s="322" t="s">
        <v>1072</v>
      </c>
      <c r="C3" s="322"/>
      <c r="D3" s="322"/>
      <c r="E3" s="322"/>
      <c r="F3" s="322"/>
      <c r="G3" s="322"/>
      <c r="H3" s="322"/>
      <c r="I3" s="322"/>
      <c r="J3" s="322"/>
      <c r="K3" s="322"/>
    </row>
    <row r="4" spans="1:15" ht="30.75" customHeight="1" x14ac:dyDescent="0.25">
      <c r="B4" s="125" t="s">
        <v>1073</v>
      </c>
      <c r="C4" s="126" t="s">
        <v>1074</v>
      </c>
      <c r="D4" s="127" t="s">
        <v>1075</v>
      </c>
      <c r="E4" s="127" t="s">
        <v>1076</v>
      </c>
      <c r="F4" s="128" t="s">
        <v>1077</v>
      </c>
      <c r="G4" s="129" t="s">
        <v>1073</v>
      </c>
      <c r="H4" s="126" t="s">
        <v>1078</v>
      </c>
      <c r="I4" s="127" t="s">
        <v>1075</v>
      </c>
      <c r="J4" s="127" t="s">
        <v>1076</v>
      </c>
      <c r="K4" s="128" t="s">
        <v>1077</v>
      </c>
      <c r="O4" s="1" t="str">
        <f>HYPERLINK("#'Contents'!A1","&lt;&lt;Back")</f>
        <v>&lt;&lt;Back</v>
      </c>
    </row>
    <row r="5" spans="1:15" ht="3.75" customHeight="1" x14ac:dyDescent="0.15">
      <c r="F5" s="124"/>
      <c r="K5" s="131"/>
    </row>
    <row r="6" spans="1:15" ht="10.5" customHeight="1" x14ac:dyDescent="0.15">
      <c r="B6" s="132">
        <v>1</v>
      </c>
      <c r="C6" s="133" t="s">
        <v>784</v>
      </c>
      <c r="D6" s="134">
        <v>3770.54</v>
      </c>
      <c r="E6" s="135">
        <v>14.350300000000001</v>
      </c>
      <c r="F6" s="136">
        <v>5.4463200000000001</v>
      </c>
      <c r="G6" s="132">
        <v>1</v>
      </c>
      <c r="H6" s="133" t="s">
        <v>1079</v>
      </c>
      <c r="I6" s="134">
        <v>3505.19</v>
      </c>
      <c r="J6" s="135">
        <v>13.1524</v>
      </c>
      <c r="K6" s="136">
        <v>4.3755300000000004</v>
      </c>
    </row>
    <row r="7" spans="1:15" ht="10.5" customHeight="1" x14ac:dyDescent="0.15">
      <c r="B7" s="132">
        <v>2</v>
      </c>
      <c r="C7" s="137" t="s">
        <v>1079</v>
      </c>
      <c r="D7" s="138">
        <v>2179.89</v>
      </c>
      <c r="E7" s="139">
        <v>8.2964400000000005</v>
      </c>
      <c r="F7" s="140">
        <v>5.7331899999999996</v>
      </c>
      <c r="G7" s="132">
        <v>2</v>
      </c>
      <c r="H7" s="137" t="s">
        <v>784</v>
      </c>
      <c r="I7" s="138">
        <v>2587.7800000000002</v>
      </c>
      <c r="J7" s="139">
        <v>9.7100399999999993</v>
      </c>
      <c r="K7" s="140">
        <v>0.176542</v>
      </c>
    </row>
    <row r="8" spans="1:15" ht="10.5" customHeight="1" x14ac:dyDescent="0.15">
      <c r="B8" s="132">
        <v>3</v>
      </c>
      <c r="C8" s="137" t="s">
        <v>1080</v>
      </c>
      <c r="D8" s="138">
        <v>1765.03</v>
      </c>
      <c r="E8" s="139">
        <v>6.7175000000000002</v>
      </c>
      <c r="F8" s="140">
        <v>5.2861399999999996</v>
      </c>
      <c r="G8" s="132">
        <v>3</v>
      </c>
      <c r="H8" s="137" t="s">
        <v>1080</v>
      </c>
      <c r="I8" s="138">
        <v>1538.19</v>
      </c>
      <c r="J8" s="139">
        <v>5.7717099999999997</v>
      </c>
      <c r="K8" s="140">
        <v>8.7712500000000002</v>
      </c>
    </row>
    <row r="9" spans="1:15" ht="10.5" customHeight="1" x14ac:dyDescent="0.15">
      <c r="B9" s="132">
        <v>4</v>
      </c>
      <c r="C9" s="137" t="s">
        <v>1081</v>
      </c>
      <c r="D9" s="138">
        <v>989.1</v>
      </c>
      <c r="E9" s="139">
        <v>3.7644099999999998</v>
      </c>
      <c r="F9" s="140">
        <v>7.4478299999999997</v>
      </c>
      <c r="G9" s="132">
        <v>4</v>
      </c>
      <c r="H9" s="137" t="s">
        <v>1082</v>
      </c>
      <c r="I9" s="138">
        <v>948.97699999999998</v>
      </c>
      <c r="J9" s="139">
        <v>3.5608200000000001</v>
      </c>
      <c r="K9" s="140">
        <v>15.701499999999999</v>
      </c>
    </row>
    <row r="10" spans="1:15" ht="10.5" customHeight="1" x14ac:dyDescent="0.15">
      <c r="B10" s="132">
        <v>5</v>
      </c>
      <c r="C10" s="137" t="s">
        <v>1083</v>
      </c>
      <c r="D10" s="138">
        <v>753.58199999999999</v>
      </c>
      <c r="E10" s="139">
        <v>2.8680500000000002</v>
      </c>
      <c r="F10" s="140">
        <v>17.8</v>
      </c>
      <c r="G10" s="132">
        <v>5</v>
      </c>
      <c r="H10" s="137" t="s">
        <v>1081</v>
      </c>
      <c r="I10" s="138">
        <v>873.08699999999999</v>
      </c>
      <c r="J10" s="139">
        <v>3.2760600000000002</v>
      </c>
      <c r="K10" s="140">
        <v>6.9146599999999996</v>
      </c>
    </row>
    <row r="11" spans="1:15" ht="10.5" customHeight="1" x14ac:dyDescent="0.15">
      <c r="B11" s="132"/>
      <c r="C11" s="137" t="s">
        <v>1084</v>
      </c>
      <c r="D11" s="138">
        <v>47.578000000000003</v>
      </c>
      <c r="E11" s="139">
        <v>0.18107699999999999</v>
      </c>
      <c r="F11" s="141">
        <v>45.75</v>
      </c>
      <c r="G11" s="132"/>
      <c r="H11" s="137" t="s">
        <v>1085</v>
      </c>
      <c r="I11" s="138"/>
      <c r="J11" s="139"/>
      <c r="K11" s="141"/>
    </row>
    <row r="12" spans="1:15" ht="10.5" customHeight="1" x14ac:dyDescent="0.15">
      <c r="B12" s="132"/>
      <c r="C12" s="137" t="s">
        <v>1086</v>
      </c>
      <c r="D12" s="138">
        <v>706.00400000000002</v>
      </c>
      <c r="E12" s="139">
        <v>2.6869700000000001</v>
      </c>
      <c r="F12" s="140">
        <v>16.297000000000001</v>
      </c>
      <c r="G12" s="132"/>
      <c r="H12" s="137" t="s">
        <v>1085</v>
      </c>
      <c r="I12" s="138"/>
      <c r="J12" s="139"/>
      <c r="K12" s="140"/>
    </row>
    <row r="13" spans="1:15" ht="10.5" customHeight="1" x14ac:dyDescent="0.15">
      <c r="B13" s="132">
        <v>6</v>
      </c>
      <c r="C13" s="137" t="s">
        <v>1087</v>
      </c>
      <c r="D13" s="138">
        <v>738.03599999999994</v>
      </c>
      <c r="E13" s="139">
        <v>2.8088799999999998</v>
      </c>
      <c r="F13" s="140">
        <v>4.3887999999999998</v>
      </c>
      <c r="G13" s="132">
        <v>6</v>
      </c>
      <c r="H13" s="137" t="s">
        <v>1083</v>
      </c>
      <c r="I13" s="138">
        <v>831.83199999999999</v>
      </c>
      <c r="J13" s="139">
        <v>3.1212599999999999</v>
      </c>
      <c r="K13" s="140">
        <v>19.331600000000002</v>
      </c>
    </row>
    <row r="14" spans="1:15" ht="10.5" customHeight="1" x14ac:dyDescent="0.15">
      <c r="B14" s="132"/>
      <c r="C14" s="137" t="s">
        <v>1085</v>
      </c>
      <c r="D14" s="138"/>
      <c r="E14" s="139"/>
      <c r="F14" s="140"/>
      <c r="G14" s="132"/>
      <c r="H14" s="137" t="s">
        <v>1088</v>
      </c>
      <c r="I14" s="138">
        <v>231.72499999999999</v>
      </c>
      <c r="J14" s="139">
        <v>0.86949500000000002</v>
      </c>
      <c r="K14" s="140">
        <v>27.9754</v>
      </c>
    </row>
    <row r="15" spans="1:15" ht="10.5" customHeight="1" x14ac:dyDescent="0.15">
      <c r="B15" s="142">
        <v>7</v>
      </c>
      <c r="C15" s="137" t="s">
        <v>1089</v>
      </c>
      <c r="D15" s="138">
        <v>726.61400000000003</v>
      </c>
      <c r="E15" s="139">
        <v>2.7654100000000001</v>
      </c>
      <c r="F15" s="140">
        <v>7.8897399999999998</v>
      </c>
      <c r="G15" s="132">
        <v>7</v>
      </c>
      <c r="H15" s="137" t="s">
        <v>1090</v>
      </c>
      <c r="I15" s="138">
        <v>790.52599999999995</v>
      </c>
      <c r="J15" s="139">
        <v>2.9662700000000002</v>
      </c>
      <c r="K15" s="140">
        <v>5.1460400000000002</v>
      </c>
    </row>
    <row r="16" spans="1:15" ht="10.5" customHeight="1" x14ac:dyDescent="0.15">
      <c r="B16" s="132">
        <v>8</v>
      </c>
      <c r="C16" s="137" t="s">
        <v>1091</v>
      </c>
      <c r="D16" s="138">
        <v>725.20100000000002</v>
      </c>
      <c r="E16" s="139">
        <v>2.76004</v>
      </c>
      <c r="F16" s="140">
        <v>13.8757</v>
      </c>
      <c r="G16" s="132">
        <v>8</v>
      </c>
      <c r="H16" s="137" t="s">
        <v>1087</v>
      </c>
      <c r="I16" s="138">
        <v>757.14400000000001</v>
      </c>
      <c r="J16" s="139">
        <v>2.8410099999999998</v>
      </c>
      <c r="K16" s="140">
        <v>1.69171</v>
      </c>
    </row>
    <row r="17" spans="2:11" ht="10.5" customHeight="1" x14ac:dyDescent="0.15">
      <c r="B17" s="132">
        <v>9</v>
      </c>
      <c r="C17" s="137" t="s">
        <v>1092</v>
      </c>
      <c r="D17" s="138">
        <v>709.33</v>
      </c>
      <c r="E17" s="139">
        <v>2.69963</v>
      </c>
      <c r="F17" s="140">
        <v>3.7624599999999999</v>
      </c>
      <c r="G17" s="132">
        <v>9</v>
      </c>
      <c r="H17" s="137" t="s">
        <v>1093</v>
      </c>
      <c r="I17" s="138">
        <v>755.32600000000002</v>
      </c>
      <c r="J17" s="139">
        <v>2.83419</v>
      </c>
      <c r="K17" s="140">
        <v>5.1570900000000002</v>
      </c>
    </row>
    <row r="18" spans="2:11" ht="10.5" customHeight="1" x14ac:dyDescent="0.15">
      <c r="B18" s="142">
        <v>10</v>
      </c>
      <c r="C18" s="137" t="s">
        <v>1090</v>
      </c>
      <c r="D18" s="138">
        <v>684.99099999999999</v>
      </c>
      <c r="E18" s="139">
        <v>2.6070000000000002</v>
      </c>
      <c r="F18" s="140">
        <v>6.94339</v>
      </c>
      <c r="G18" s="142">
        <v>10</v>
      </c>
      <c r="H18" s="137" t="s">
        <v>1094</v>
      </c>
      <c r="I18" s="138">
        <v>683.01800000000003</v>
      </c>
      <c r="J18" s="139">
        <v>2.5628700000000002</v>
      </c>
      <c r="K18" s="140">
        <v>4.2298099999999996</v>
      </c>
    </row>
    <row r="19" spans="2:11" ht="10.5" customHeight="1" x14ac:dyDescent="0.15">
      <c r="B19" s="142">
        <v>11</v>
      </c>
      <c r="C19" s="137" t="s">
        <v>1094</v>
      </c>
      <c r="D19" s="138">
        <v>664.83699999999999</v>
      </c>
      <c r="E19" s="139">
        <v>2.5303</v>
      </c>
      <c r="F19" s="140">
        <v>7.6350699999999998</v>
      </c>
      <c r="G19" s="142">
        <v>11</v>
      </c>
      <c r="H19" s="137" t="s">
        <v>1089</v>
      </c>
      <c r="I19" s="138">
        <v>668.83799999999997</v>
      </c>
      <c r="J19" s="139">
        <v>2.5096599999999998</v>
      </c>
      <c r="K19" s="140">
        <v>7.6360799999999998</v>
      </c>
    </row>
    <row r="20" spans="2:11" ht="10.5" customHeight="1" x14ac:dyDescent="0.15">
      <c r="B20" s="142">
        <v>12</v>
      </c>
      <c r="C20" s="137" t="s">
        <v>1095</v>
      </c>
      <c r="D20" s="138">
        <v>640.97500000000002</v>
      </c>
      <c r="E20" s="139">
        <v>2.4394800000000001</v>
      </c>
      <c r="F20" s="140">
        <v>35.121600000000001</v>
      </c>
      <c r="G20" s="142">
        <v>12</v>
      </c>
      <c r="H20" s="137" t="s">
        <v>1092</v>
      </c>
      <c r="I20" s="138">
        <v>631.89499999999998</v>
      </c>
      <c r="J20" s="139">
        <v>2.3710399999999998</v>
      </c>
      <c r="K20" s="140">
        <v>2.02857E-2</v>
      </c>
    </row>
    <row r="21" spans="2:11" ht="10.5" customHeight="1" x14ac:dyDescent="0.15">
      <c r="B21" s="142">
        <v>13</v>
      </c>
      <c r="C21" s="137" t="s">
        <v>1096</v>
      </c>
      <c r="D21" s="138">
        <v>568.65599999999995</v>
      </c>
      <c r="E21" s="139">
        <v>2.16425</v>
      </c>
      <c r="F21" s="140">
        <v>2.5378699999999998</v>
      </c>
      <c r="G21" s="142">
        <v>13</v>
      </c>
      <c r="H21" s="137" t="s">
        <v>1091</v>
      </c>
      <c r="I21" s="138">
        <v>611.24300000000005</v>
      </c>
      <c r="J21" s="139">
        <v>2.2935500000000002</v>
      </c>
      <c r="K21" s="140">
        <v>16.647600000000001</v>
      </c>
    </row>
    <row r="22" spans="2:11" ht="10.5" customHeight="1" x14ac:dyDescent="0.15">
      <c r="B22" s="142">
        <v>14</v>
      </c>
      <c r="C22" s="137" t="s">
        <v>1097</v>
      </c>
      <c r="D22" s="138">
        <v>566.87199999999996</v>
      </c>
      <c r="E22" s="139">
        <v>2.1574499999999999</v>
      </c>
      <c r="F22" s="140">
        <v>12.1059</v>
      </c>
      <c r="G22" s="130">
        <v>14</v>
      </c>
      <c r="H22" s="137" t="s">
        <v>1098</v>
      </c>
      <c r="I22" s="138">
        <v>577.63400000000001</v>
      </c>
      <c r="J22" s="139">
        <v>2.16744</v>
      </c>
      <c r="K22" s="140">
        <v>0.791466</v>
      </c>
    </row>
    <row r="23" spans="2:11" ht="10.5" customHeight="1" x14ac:dyDescent="0.15">
      <c r="B23" s="142"/>
      <c r="C23" s="137" t="s">
        <v>1084</v>
      </c>
      <c r="D23" s="138">
        <v>217.96700000000001</v>
      </c>
      <c r="E23" s="139">
        <v>0.82955900000000005</v>
      </c>
      <c r="F23" s="140">
        <v>1.47448</v>
      </c>
      <c r="G23" s="142"/>
      <c r="H23" s="137" t="s">
        <v>1085</v>
      </c>
      <c r="I23" s="138"/>
      <c r="J23" s="139"/>
      <c r="K23" s="140"/>
    </row>
    <row r="24" spans="2:11" ht="10.5" customHeight="1" x14ac:dyDescent="0.15">
      <c r="C24" s="137" t="s">
        <v>1086</v>
      </c>
      <c r="D24" s="143">
        <v>348.90499999999997</v>
      </c>
      <c r="E24" s="144">
        <v>1.3279000000000001</v>
      </c>
      <c r="F24" s="140">
        <v>19.9572</v>
      </c>
      <c r="H24" s="137" t="s">
        <v>1085</v>
      </c>
      <c r="I24" s="138"/>
      <c r="J24" s="139"/>
      <c r="K24" s="140"/>
    </row>
    <row r="25" spans="2:11" ht="10.5" customHeight="1" x14ac:dyDescent="0.15">
      <c r="B25" s="142">
        <v>15</v>
      </c>
      <c r="C25" s="137" t="s">
        <v>1082</v>
      </c>
      <c r="D25" s="138">
        <v>554.98299999999995</v>
      </c>
      <c r="E25" s="139">
        <v>2.1122100000000001</v>
      </c>
      <c r="F25" s="140">
        <v>5.8551399999999996</v>
      </c>
      <c r="G25" s="142">
        <v>15</v>
      </c>
      <c r="H25" s="137" t="s">
        <v>1096</v>
      </c>
      <c r="I25" s="138">
        <v>539.56299999999999</v>
      </c>
      <c r="J25" s="139">
        <v>2.0245899999999999</v>
      </c>
      <c r="K25" s="140">
        <v>2.5811799999999998</v>
      </c>
    </row>
    <row r="26" spans="2:11" ht="10.5" customHeight="1" x14ac:dyDescent="0.15">
      <c r="B26" s="142">
        <v>16</v>
      </c>
      <c r="C26" s="137" t="s">
        <v>1098</v>
      </c>
      <c r="D26" s="138">
        <v>554.63599999999997</v>
      </c>
      <c r="E26" s="139">
        <v>2.1108799999999999</v>
      </c>
      <c r="F26" s="140">
        <v>-2.3088500000000001</v>
      </c>
      <c r="G26" s="142">
        <v>16</v>
      </c>
      <c r="H26" s="137" t="s">
        <v>1099</v>
      </c>
      <c r="I26" s="138">
        <v>519.53</v>
      </c>
      <c r="J26" s="139">
        <v>1.9494199999999999</v>
      </c>
      <c r="K26" s="140">
        <v>8.3863699999999994</v>
      </c>
    </row>
    <row r="27" spans="2:11" ht="10.5" customHeight="1" x14ac:dyDescent="0.15">
      <c r="B27" s="142">
        <v>17</v>
      </c>
      <c r="C27" s="137" t="s">
        <v>1100</v>
      </c>
      <c r="D27" s="138">
        <v>554.10500000000002</v>
      </c>
      <c r="E27" s="139">
        <v>2.10886</v>
      </c>
      <c r="F27" s="140">
        <v>23.875499999999999</v>
      </c>
      <c r="G27" s="142">
        <v>17</v>
      </c>
      <c r="H27" s="137" t="s">
        <v>1100</v>
      </c>
      <c r="I27" s="138">
        <v>510.17399999999998</v>
      </c>
      <c r="J27" s="139">
        <v>1.91431</v>
      </c>
      <c r="K27" s="140">
        <v>37.1601</v>
      </c>
    </row>
    <row r="28" spans="2:11" ht="10.5" customHeight="1" x14ac:dyDescent="0.15">
      <c r="B28" s="142">
        <v>18</v>
      </c>
      <c r="C28" s="137" t="s">
        <v>1101</v>
      </c>
      <c r="D28" s="138">
        <v>472.92899999999997</v>
      </c>
      <c r="E28" s="139">
        <v>1.79992</v>
      </c>
      <c r="F28" s="140">
        <v>16.8233</v>
      </c>
      <c r="G28" s="142">
        <v>18</v>
      </c>
      <c r="H28" s="137" t="s">
        <v>1097</v>
      </c>
      <c r="I28" s="138">
        <v>505.83800000000002</v>
      </c>
      <c r="J28" s="139">
        <v>1.8980399999999999</v>
      </c>
      <c r="K28" s="140">
        <v>10.2798</v>
      </c>
    </row>
    <row r="29" spans="2:11" ht="10.5" customHeight="1" x14ac:dyDescent="0.15">
      <c r="B29" s="142"/>
      <c r="C29" s="137" t="s">
        <v>1085</v>
      </c>
      <c r="D29" s="138"/>
      <c r="E29" s="139"/>
      <c r="F29" s="140"/>
      <c r="G29" s="142"/>
      <c r="H29" s="137" t="s">
        <v>1088</v>
      </c>
      <c r="I29" s="138">
        <v>156.93299999999999</v>
      </c>
      <c r="J29" s="139">
        <v>0.58885500000000002</v>
      </c>
      <c r="K29" s="140">
        <v>-6.4919000000000002</v>
      </c>
    </row>
    <row r="30" spans="2:11" ht="10.5" customHeight="1" x14ac:dyDescent="0.15">
      <c r="B30" s="142">
        <v>19</v>
      </c>
      <c r="C30" s="137" t="s">
        <v>1093</v>
      </c>
      <c r="D30" s="138">
        <v>445.036</v>
      </c>
      <c r="E30" s="139">
        <v>1.6937599999999999</v>
      </c>
      <c r="F30" s="141">
        <v>0.48560900000000001</v>
      </c>
      <c r="G30" s="142">
        <v>19</v>
      </c>
      <c r="H30" s="137" t="s">
        <v>1095</v>
      </c>
      <c r="I30" s="138">
        <v>494.303</v>
      </c>
      <c r="J30" s="139">
        <v>1.85476</v>
      </c>
      <c r="K30" s="140">
        <v>23.232800000000001</v>
      </c>
    </row>
    <row r="31" spans="2:11" ht="10.5" customHeight="1" x14ac:dyDescent="0.15">
      <c r="B31" s="142">
        <v>20</v>
      </c>
      <c r="C31" s="137" t="s">
        <v>1099</v>
      </c>
      <c r="D31" s="138">
        <v>444.61799999999999</v>
      </c>
      <c r="E31" s="139">
        <v>1.69217</v>
      </c>
      <c r="F31" s="141">
        <v>3.7601200000000001</v>
      </c>
      <c r="G31" s="142">
        <v>20</v>
      </c>
      <c r="H31" s="137" t="s">
        <v>1101</v>
      </c>
      <c r="I31" s="138">
        <v>453.77800000000002</v>
      </c>
      <c r="J31" s="139">
        <v>1.7027000000000001</v>
      </c>
      <c r="K31" s="140">
        <v>19.253599999999999</v>
      </c>
    </row>
    <row r="32" spans="2:11" ht="10.5" customHeight="1" x14ac:dyDescent="0.15">
      <c r="B32" s="142">
        <v>21</v>
      </c>
      <c r="C32" s="137" t="s">
        <v>1102</v>
      </c>
      <c r="D32" s="138">
        <v>422.07400000000001</v>
      </c>
      <c r="E32" s="139">
        <v>1.6063700000000001</v>
      </c>
      <c r="F32" s="140">
        <v>-2.6658400000000002</v>
      </c>
      <c r="G32" s="142">
        <v>21</v>
      </c>
      <c r="H32" s="137" t="s">
        <v>1103</v>
      </c>
      <c r="I32" s="138">
        <v>420.91399999999999</v>
      </c>
      <c r="J32" s="139">
        <v>1.57938</v>
      </c>
      <c r="K32" s="140">
        <v>10.112399999999999</v>
      </c>
    </row>
    <row r="33" spans="2:17" ht="10.5" customHeight="1" x14ac:dyDescent="0.15">
      <c r="B33" s="142">
        <v>22</v>
      </c>
      <c r="C33" s="137" t="s">
        <v>1103</v>
      </c>
      <c r="D33" s="138">
        <v>413.89499999999998</v>
      </c>
      <c r="E33" s="139">
        <v>1.57524</v>
      </c>
      <c r="F33" s="140">
        <v>8.1105099999999997</v>
      </c>
      <c r="G33" s="142">
        <v>22</v>
      </c>
      <c r="H33" s="137" t="s">
        <v>1104</v>
      </c>
      <c r="I33" s="138">
        <v>365.40600000000001</v>
      </c>
      <c r="J33" s="139">
        <v>1.3711</v>
      </c>
      <c r="K33" s="140">
        <v>6.2195999999999998</v>
      </c>
    </row>
    <row r="34" spans="2:17" ht="10.5" customHeight="1" x14ac:dyDescent="0.15">
      <c r="B34" s="142">
        <v>23</v>
      </c>
      <c r="C34" s="137" t="s">
        <v>1105</v>
      </c>
      <c r="D34" s="138">
        <v>375.99799999999999</v>
      </c>
      <c r="E34" s="139">
        <v>1.4310099999999999</v>
      </c>
      <c r="F34" s="141">
        <v>13.6768</v>
      </c>
      <c r="G34" s="142">
        <v>23</v>
      </c>
      <c r="H34" s="137" t="s">
        <v>1106</v>
      </c>
      <c r="I34" s="138">
        <v>344.94299999999998</v>
      </c>
      <c r="J34" s="139">
        <v>1.2943199999999999</v>
      </c>
      <c r="K34" s="140">
        <v>12.9025</v>
      </c>
    </row>
    <row r="35" spans="2:17" ht="10.5" customHeight="1" x14ac:dyDescent="0.15">
      <c r="B35" s="142">
        <v>24</v>
      </c>
      <c r="C35" s="137" t="s">
        <v>1107</v>
      </c>
      <c r="D35" s="138">
        <v>348.27800000000002</v>
      </c>
      <c r="E35" s="139">
        <v>1.32551</v>
      </c>
      <c r="F35" s="140">
        <v>3.33257</v>
      </c>
      <c r="G35" s="142">
        <v>24</v>
      </c>
      <c r="H35" s="137" t="s">
        <v>1105</v>
      </c>
      <c r="I35" s="138">
        <v>339.71</v>
      </c>
      <c r="J35" s="139">
        <v>1.27468</v>
      </c>
      <c r="K35" s="140">
        <v>13.155200000000001</v>
      </c>
    </row>
    <row r="36" spans="2:17" ht="10.5" customHeight="1" x14ac:dyDescent="0.15">
      <c r="B36" s="142">
        <v>25</v>
      </c>
      <c r="C36" s="137" t="s">
        <v>1106</v>
      </c>
      <c r="D36" s="138">
        <v>339.63499999999999</v>
      </c>
      <c r="E36" s="139">
        <v>1.29261</v>
      </c>
      <c r="F36" s="140">
        <v>12.933199999999999</v>
      </c>
      <c r="G36" s="142">
        <v>25</v>
      </c>
      <c r="H36" s="137" t="s">
        <v>1108</v>
      </c>
      <c r="I36" s="138">
        <v>310.327</v>
      </c>
      <c r="J36" s="139">
        <v>1.1644300000000001</v>
      </c>
      <c r="K36" s="140">
        <v>4.7199099999999996</v>
      </c>
    </row>
    <row r="37" spans="2:17" ht="10.5" customHeight="1" x14ac:dyDescent="0.15">
      <c r="B37" s="142">
        <v>26</v>
      </c>
      <c r="C37" s="137" t="s">
        <v>1108</v>
      </c>
      <c r="D37" s="138">
        <v>337.80399999999997</v>
      </c>
      <c r="E37" s="139">
        <v>1.28565</v>
      </c>
      <c r="F37" s="141">
        <v>-0.88696299999999995</v>
      </c>
      <c r="G37" s="142">
        <v>26</v>
      </c>
      <c r="H37" s="137" t="s">
        <v>1109</v>
      </c>
      <c r="I37" s="138">
        <v>304.976</v>
      </c>
      <c r="J37" s="139">
        <v>1.14435</v>
      </c>
      <c r="K37" s="140">
        <v>1.1361300000000001</v>
      </c>
    </row>
    <row r="38" spans="2:17" ht="10.5" customHeight="1" x14ac:dyDescent="0.15">
      <c r="B38" s="142">
        <v>27</v>
      </c>
      <c r="C38" s="137" t="s">
        <v>1110</v>
      </c>
      <c r="D38" s="138">
        <v>311.99200000000002</v>
      </c>
      <c r="E38" s="139">
        <v>1.1874100000000001</v>
      </c>
      <c r="F38" s="140">
        <v>2.1253500000000001</v>
      </c>
      <c r="G38" s="142">
        <v>27</v>
      </c>
      <c r="H38" s="137" t="s">
        <v>1107</v>
      </c>
      <c r="I38" s="138">
        <v>293.69600000000003</v>
      </c>
      <c r="J38" s="139">
        <v>1.1020300000000001</v>
      </c>
      <c r="K38" s="140">
        <v>5.6636600000000001</v>
      </c>
    </row>
    <row r="39" spans="2:17" ht="10.5" customHeight="1" x14ac:dyDescent="0.15">
      <c r="B39" s="142">
        <v>28</v>
      </c>
      <c r="C39" s="137" t="s">
        <v>1111</v>
      </c>
      <c r="D39" s="138">
        <v>290.33800000000002</v>
      </c>
      <c r="E39" s="139">
        <v>1.105</v>
      </c>
      <c r="F39" s="140">
        <v>20.371500000000001</v>
      </c>
      <c r="G39" s="142">
        <v>28</v>
      </c>
      <c r="H39" s="137" t="s">
        <v>1112</v>
      </c>
      <c r="I39" s="138">
        <v>254.102</v>
      </c>
      <c r="J39" s="139">
        <v>0.95345999999999997</v>
      </c>
      <c r="K39" s="140">
        <v>8.9746000000000006</v>
      </c>
    </row>
    <row r="40" spans="2:17" ht="10.5" customHeight="1" x14ac:dyDescent="0.15">
      <c r="B40" s="142">
        <v>29</v>
      </c>
      <c r="C40" s="137" t="s">
        <v>1112</v>
      </c>
      <c r="D40" s="138">
        <v>283.89299999999997</v>
      </c>
      <c r="E40" s="139">
        <v>1.08047</v>
      </c>
      <c r="F40" s="141">
        <v>7.8922800000000004</v>
      </c>
      <c r="G40" s="142">
        <v>29</v>
      </c>
      <c r="H40" s="137" t="s">
        <v>1110</v>
      </c>
      <c r="I40" s="138">
        <v>253.28700000000001</v>
      </c>
      <c r="J40" s="139">
        <v>0.95040000000000002</v>
      </c>
      <c r="K40" s="140">
        <v>8.7972000000000001</v>
      </c>
    </row>
    <row r="41" spans="2:17" ht="10.5" customHeight="1" x14ac:dyDescent="0.15">
      <c r="B41" s="142">
        <v>30</v>
      </c>
      <c r="C41" s="137" t="s">
        <v>1113</v>
      </c>
      <c r="D41" s="138">
        <v>282.90899999999999</v>
      </c>
      <c r="E41" s="139">
        <v>1.0767199999999999</v>
      </c>
      <c r="F41" s="140">
        <v>6.1455799999999998</v>
      </c>
      <c r="G41" s="142">
        <v>30</v>
      </c>
      <c r="H41" s="137" t="s">
        <v>1113</v>
      </c>
      <c r="I41" s="138">
        <v>241.857</v>
      </c>
      <c r="J41" s="139">
        <v>0.90751199999999999</v>
      </c>
      <c r="K41" s="140">
        <v>2.8902000000000001</v>
      </c>
    </row>
    <row r="42" spans="2:17" ht="12" customHeight="1" x14ac:dyDescent="0.25">
      <c r="B42" s="142"/>
      <c r="C42" s="145" t="s">
        <v>1114</v>
      </c>
      <c r="D42" s="146">
        <v>21916.777000000002</v>
      </c>
      <c r="E42" s="147">
        <v>83.413042816365362</v>
      </c>
      <c r="F42" s="148" t="s">
        <v>1115</v>
      </c>
      <c r="G42" s="149"/>
      <c r="H42" s="150" t="s">
        <v>1114</v>
      </c>
      <c r="I42" s="146">
        <v>21913.083999999999</v>
      </c>
      <c r="J42" s="147">
        <v>82.22391324740623</v>
      </c>
      <c r="K42" s="148" t="s">
        <v>1115</v>
      </c>
      <c r="M42" s="151"/>
      <c r="N42" s="151"/>
      <c r="O42" s="151"/>
      <c r="P42" s="151"/>
      <c r="Q42" s="151"/>
    </row>
    <row r="43" spans="2:17" ht="12" customHeight="1" x14ac:dyDescent="0.15">
      <c r="B43" s="124"/>
      <c r="C43" s="152" t="s">
        <v>1116</v>
      </c>
      <c r="D43" s="153">
        <v>26275</v>
      </c>
      <c r="E43" s="154">
        <v>100</v>
      </c>
      <c r="F43" s="155">
        <v>7.0918400000000004</v>
      </c>
      <c r="G43" s="156"/>
      <c r="H43" s="152" t="s">
        <v>1116</v>
      </c>
      <c r="I43" s="153">
        <v>26650.5</v>
      </c>
      <c r="J43" s="154">
        <v>100</v>
      </c>
      <c r="K43" s="155">
        <v>7.4157999999999999</v>
      </c>
    </row>
    <row r="44" spans="2:17" ht="3.75" customHeight="1" x14ac:dyDescent="0.15">
      <c r="B44" s="124"/>
      <c r="F44" s="124"/>
    </row>
    <row r="45" spans="2:17" ht="2.1" customHeight="1" x14ac:dyDescent="0.15">
      <c r="B45" s="157"/>
      <c r="C45" s="158"/>
      <c r="D45" s="159"/>
      <c r="E45" s="159"/>
      <c r="F45" s="160"/>
      <c r="G45" s="161"/>
      <c r="H45" s="162"/>
      <c r="I45" s="163"/>
      <c r="J45" s="163"/>
      <c r="K45" s="161"/>
    </row>
    <row r="46" spans="2:17" ht="9" customHeight="1" x14ac:dyDescent="0.15">
      <c r="B46" s="164" t="s">
        <v>1117</v>
      </c>
      <c r="C46" s="165"/>
      <c r="D46" s="166"/>
      <c r="E46" s="166"/>
      <c r="F46" s="167"/>
      <c r="G46" s="167"/>
      <c r="H46" s="165"/>
      <c r="I46" s="166"/>
      <c r="J46" s="166"/>
      <c r="K46" s="167"/>
    </row>
    <row r="47" spans="2:17" ht="9" customHeight="1" x14ac:dyDescent="0.15">
      <c r="B47" s="164" t="s">
        <v>1118</v>
      </c>
      <c r="C47" s="165"/>
      <c r="D47" s="166"/>
      <c r="E47" s="166"/>
      <c r="F47" s="167"/>
      <c r="G47" s="167"/>
      <c r="H47" s="165"/>
      <c r="I47" s="166"/>
      <c r="J47" s="166"/>
      <c r="K47" s="167"/>
    </row>
    <row r="48" spans="2:17" ht="9" customHeight="1" x14ac:dyDescent="0.15">
      <c r="B48" s="164" t="s">
        <v>1119</v>
      </c>
      <c r="C48" s="165"/>
      <c r="D48" s="166"/>
      <c r="E48" s="166"/>
      <c r="F48" s="167"/>
      <c r="G48" s="167"/>
      <c r="H48" s="165"/>
      <c r="I48" s="166"/>
      <c r="J48" s="166"/>
      <c r="K48" s="167"/>
    </row>
    <row r="49" spans="2:11" ht="9" customHeight="1" x14ac:dyDescent="0.15">
      <c r="B49" s="168" t="s">
        <v>1120</v>
      </c>
      <c r="C49" s="165"/>
      <c r="D49" s="166"/>
      <c r="E49" s="166"/>
      <c r="F49" s="167"/>
      <c r="G49" s="167"/>
      <c r="H49" s="165"/>
      <c r="I49" s="166"/>
      <c r="J49" s="166"/>
      <c r="K49" s="167"/>
    </row>
    <row r="50" spans="2:11" ht="3.75" customHeight="1" x14ac:dyDescent="0.15">
      <c r="B50" s="169"/>
      <c r="C50" s="170"/>
      <c r="D50" s="171"/>
      <c r="E50" s="171"/>
      <c r="F50" s="172"/>
      <c r="G50" s="172"/>
      <c r="H50" s="170"/>
      <c r="I50" s="171"/>
      <c r="J50" s="171"/>
      <c r="K50" s="172"/>
    </row>
    <row r="51" spans="2:11" ht="9" customHeight="1" x14ac:dyDescent="0.15">
      <c r="D51" s="173"/>
      <c r="E51" s="173"/>
      <c r="F51" s="174"/>
      <c r="G51" s="174"/>
      <c r="I51" s="173"/>
      <c r="J51" s="173"/>
      <c r="K51" s="174"/>
    </row>
    <row r="52" spans="2:11" ht="9" customHeight="1" x14ac:dyDescent="0.15">
      <c r="B52" s="174"/>
      <c r="C52" s="175"/>
      <c r="D52" s="173"/>
      <c r="E52" s="173"/>
      <c r="F52" s="174"/>
      <c r="G52" s="174"/>
      <c r="I52" s="173"/>
      <c r="J52" s="173"/>
      <c r="K52" s="174"/>
    </row>
    <row r="53" spans="2:11" ht="9" customHeight="1" x14ac:dyDescent="0.15">
      <c r="B53" s="174"/>
      <c r="C53" s="175"/>
      <c r="D53" s="173"/>
      <c r="E53" s="173"/>
      <c r="F53" s="174"/>
      <c r="G53" s="174"/>
      <c r="I53" s="173"/>
      <c r="J53" s="173"/>
      <c r="K53" s="174"/>
    </row>
    <row r="54" spans="2:11" ht="9" customHeight="1" x14ac:dyDescent="0.15">
      <c r="B54" s="174"/>
      <c r="C54" s="175"/>
      <c r="D54" s="173"/>
      <c r="E54" s="173"/>
      <c r="F54" s="174"/>
      <c r="G54" s="174"/>
      <c r="I54" s="173"/>
      <c r="J54" s="173"/>
      <c r="K54" s="174"/>
    </row>
    <row r="55" spans="2:11" ht="9" customHeight="1" x14ac:dyDescent="0.15">
      <c r="B55" s="174"/>
      <c r="C55" s="175"/>
      <c r="D55" s="173"/>
      <c r="E55" s="173"/>
      <c r="F55" s="174"/>
      <c r="G55" s="174"/>
      <c r="I55" s="173"/>
      <c r="J55" s="173"/>
      <c r="K55" s="174"/>
    </row>
    <row r="56" spans="2:11" ht="9" customHeight="1" x14ac:dyDescent="0.15">
      <c r="B56" s="174"/>
      <c r="D56" s="173"/>
      <c r="E56" s="173"/>
      <c r="F56" s="174"/>
      <c r="G56" s="174"/>
      <c r="I56" s="173"/>
      <c r="J56" s="173"/>
      <c r="K56" s="174"/>
    </row>
    <row r="57" spans="2:11" ht="9" customHeight="1" x14ac:dyDescent="0.15">
      <c r="D57" s="173"/>
      <c r="E57" s="173"/>
      <c r="F57" s="174"/>
      <c r="G57" s="174"/>
      <c r="I57" s="173"/>
      <c r="J57" s="173"/>
      <c r="K57" s="174"/>
    </row>
    <row r="58" spans="2:11" ht="9" customHeight="1" x14ac:dyDescent="0.15">
      <c r="D58" s="173"/>
      <c r="E58" s="173"/>
      <c r="F58" s="174"/>
      <c r="G58" s="174"/>
      <c r="I58" s="173"/>
      <c r="J58" s="173"/>
      <c r="K58" s="174"/>
    </row>
    <row r="59" spans="2:11" ht="9" customHeight="1" x14ac:dyDescent="0.15">
      <c r="D59" s="173"/>
      <c r="E59" s="173"/>
      <c r="F59" s="174"/>
      <c r="G59" s="174"/>
      <c r="I59" s="173"/>
      <c r="J59" s="173"/>
    </row>
    <row r="60" spans="2:11" ht="9" customHeight="1" x14ac:dyDescent="0.15">
      <c r="D60" s="173"/>
      <c r="E60" s="173"/>
      <c r="F60" s="174"/>
      <c r="G60" s="174"/>
      <c r="I60" s="173"/>
      <c r="J60" s="173"/>
    </row>
    <row r="61" spans="2:11" ht="9" customHeight="1" x14ac:dyDescent="0.15">
      <c r="D61" s="173"/>
      <c r="E61" s="173"/>
      <c r="F61" s="174"/>
      <c r="G61" s="174"/>
      <c r="I61" s="173"/>
      <c r="J61" s="173"/>
    </row>
    <row r="62" spans="2:11" ht="9" customHeight="1" x14ac:dyDescent="0.15">
      <c r="D62" s="173"/>
      <c r="E62" s="173"/>
      <c r="F62" s="174"/>
      <c r="G62" s="174"/>
      <c r="I62" s="173"/>
      <c r="J62" s="173"/>
    </row>
    <row r="63" spans="2:11" ht="9" customHeight="1" x14ac:dyDescent="0.15">
      <c r="D63" s="173"/>
      <c r="E63" s="173"/>
      <c r="F63" s="174"/>
      <c r="G63" s="174"/>
      <c r="I63" s="173"/>
      <c r="J63" s="173"/>
    </row>
    <row r="64" spans="2:11" ht="9" customHeight="1" x14ac:dyDescent="0.15">
      <c r="F64" s="174"/>
      <c r="G64" s="174"/>
      <c r="I64" s="173"/>
      <c r="J64" s="173"/>
    </row>
    <row r="65" spans="6:10" ht="9" customHeight="1" x14ac:dyDescent="0.15">
      <c r="F65" s="174"/>
      <c r="G65" s="174"/>
      <c r="I65" s="173"/>
      <c r="J65" s="173"/>
    </row>
    <row r="66" spans="6:10" ht="9" customHeight="1" x14ac:dyDescent="0.15">
      <c r="F66" s="174"/>
      <c r="G66" s="174"/>
      <c r="I66" s="173"/>
      <c r="J66" s="173"/>
    </row>
    <row r="67" spans="6:10" ht="9" customHeight="1" x14ac:dyDescent="0.15">
      <c r="F67" s="174"/>
      <c r="G67" s="174"/>
      <c r="I67" s="173"/>
      <c r="J67" s="173"/>
    </row>
    <row r="68" spans="6:10" ht="9" customHeight="1" x14ac:dyDescent="0.15">
      <c r="F68" s="174"/>
      <c r="G68" s="174"/>
      <c r="I68" s="173"/>
      <c r="J68" s="173"/>
    </row>
    <row r="69" spans="6:10" ht="9" customHeight="1" x14ac:dyDescent="0.15">
      <c r="I69" s="173"/>
      <c r="J69" s="173"/>
    </row>
    <row r="70" spans="6:10" ht="9" customHeight="1" x14ac:dyDescent="0.15">
      <c r="I70" s="173"/>
      <c r="J70" s="173"/>
    </row>
    <row r="71" spans="6:10" ht="9" customHeight="1" x14ac:dyDescent="0.15">
      <c r="I71" s="173"/>
      <c r="J71" s="173"/>
    </row>
    <row r="72" spans="6:10" ht="9" customHeight="1" x14ac:dyDescent="0.15">
      <c r="I72" s="173"/>
      <c r="J72" s="173"/>
    </row>
    <row r="73" spans="6:10" ht="9" customHeight="1" x14ac:dyDescent="0.15">
      <c r="I73" s="173"/>
      <c r="J73" s="173"/>
    </row>
    <row r="74" spans="6:10" ht="9" customHeight="1" x14ac:dyDescent="0.15">
      <c r="I74" s="173"/>
      <c r="J74" s="173"/>
    </row>
    <row r="75" spans="6:10" ht="9" customHeight="1" x14ac:dyDescent="0.15">
      <c r="I75" s="173"/>
      <c r="J75" s="173"/>
    </row>
    <row r="76" spans="6:10" ht="9" customHeight="1" x14ac:dyDescent="0.15">
      <c r="I76" s="173"/>
      <c r="J76" s="173"/>
    </row>
    <row r="77" spans="6:10" ht="9" customHeight="1" x14ac:dyDescent="0.15">
      <c r="I77" s="173"/>
      <c r="J77" s="173"/>
    </row>
    <row r="78" spans="6:10" ht="9" customHeight="1" x14ac:dyDescent="0.15">
      <c r="I78" s="173"/>
      <c r="J78" s="173"/>
    </row>
    <row r="79" spans="6:10" ht="9" customHeight="1" x14ac:dyDescent="0.15">
      <c r="I79" s="173"/>
      <c r="J79" s="173"/>
    </row>
    <row r="80" spans="6:10" ht="9" customHeight="1" x14ac:dyDescent="0.15">
      <c r="I80" s="173"/>
      <c r="J80" s="173"/>
    </row>
    <row r="81" spans="9:10" ht="9" customHeight="1" x14ac:dyDescent="0.15">
      <c r="I81" s="173"/>
      <c r="J81" s="173"/>
    </row>
    <row r="82" spans="9:10" ht="9" customHeight="1" x14ac:dyDescent="0.15">
      <c r="I82" s="173"/>
      <c r="J82" s="173"/>
    </row>
    <row r="83" spans="9:10" ht="9" customHeight="1" x14ac:dyDescent="0.15">
      <c r="I83" s="173"/>
      <c r="J83" s="173"/>
    </row>
    <row r="84" spans="9:10" ht="9" customHeight="1" x14ac:dyDescent="0.15">
      <c r="I84" s="173"/>
      <c r="J84" s="173"/>
    </row>
    <row r="85" spans="9:10" ht="9" customHeight="1" x14ac:dyDescent="0.15">
      <c r="I85" s="173"/>
      <c r="J85" s="173"/>
    </row>
    <row r="86" spans="9:10" ht="9" customHeight="1" x14ac:dyDescent="0.15">
      <c r="I86" s="173"/>
      <c r="J86" s="173"/>
    </row>
  </sheetData>
  <mergeCells count="3">
    <mergeCell ref="B1:K1"/>
    <mergeCell ref="B2:K2"/>
    <mergeCell ref="B3:K3"/>
  </mergeCells>
  <conditionalFormatting sqref="B6:B23">
    <cfRule type="cellIs" dxfId="30" priority="6" stopIfTrue="1" operator="equal">
      <formula>0</formula>
    </cfRule>
  </conditionalFormatting>
  <conditionalFormatting sqref="B25:B41">
    <cfRule type="cellIs" dxfId="29" priority="7" stopIfTrue="1" operator="equal">
      <formula>0</formula>
    </cfRule>
  </conditionalFormatting>
  <conditionalFormatting sqref="F42:F43">
    <cfRule type="cellIs" dxfId="28" priority="2" stopIfTrue="1" operator="lessThan">
      <formula>-100</formula>
    </cfRule>
  </conditionalFormatting>
  <conditionalFormatting sqref="F43">
    <cfRule type="cellIs" dxfId="27" priority="1" stopIfTrue="1" operator="between">
      <formula>500</formula>
      <formula>9.99999999999999E+37</formula>
    </cfRule>
  </conditionalFormatting>
  <conditionalFormatting sqref="K42 F42">
    <cfRule type="cellIs" dxfId="26" priority="5" stopIfTrue="1" operator="between">
      <formula>500</formula>
      <formula>999999999</formula>
    </cfRule>
  </conditionalFormatting>
  <conditionalFormatting sqref="K42:K43">
    <cfRule type="cellIs" dxfId="25" priority="4" stopIfTrue="1" operator="lessThan">
      <formula>-100</formula>
    </cfRule>
  </conditionalFormatting>
  <conditionalFormatting sqref="K43">
    <cfRule type="cellIs" dxfId="24" priority="3" stopIfTrue="1" operator="between">
      <formula>500</formula>
      <formula>9.99999999999999E+37</formula>
    </cfRule>
  </conditionalFormatting>
  <printOptions horizontalCentered="1"/>
  <pageMargins left="0.78740157480314965" right="0.78740157480314965" top="0.31496062992126" bottom="0" header="0" footer="0"/>
  <pageSetup paperSize="9" scale="99" orientation="portrait" r:id="rId1"/>
  <headerFooter differentFirst="1"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B103C-8C92-4784-856F-7B8A246EBEF9}">
  <sheetPr transitionEvaluation="1"/>
  <dimension ref="A1:Q51"/>
  <sheetViews>
    <sheetView showGridLines="0" defaultGridColor="0" colorId="22" zoomScaleNormal="100" zoomScaleSheetLayoutView="100" workbookViewId="0"/>
  </sheetViews>
  <sheetFormatPr defaultColWidth="6.7109375" defaultRowHeight="9" customHeight="1" x14ac:dyDescent="0.25"/>
  <cols>
    <col min="1" max="1" width="1.7109375" style="124" customWidth="1"/>
    <col min="2" max="2" width="4.5703125" style="130" customWidth="1"/>
    <col min="3" max="3" width="20.28515625" style="124" customWidth="1"/>
    <col min="4" max="4" width="5.7109375" style="124" bestFit="1" customWidth="1"/>
    <col min="5" max="5" width="5" style="124" customWidth="1"/>
    <col min="6" max="6" width="9.7109375" style="143" customWidth="1"/>
    <col min="7" max="7" width="4.5703125" style="130" customWidth="1"/>
    <col min="8" max="8" width="20.28515625" style="124" customWidth="1"/>
    <col min="9" max="9" width="5.7109375" style="124" bestFit="1" customWidth="1"/>
    <col min="10" max="10" width="5" style="124" customWidth="1"/>
    <col min="11" max="11" width="10.28515625" style="124" customWidth="1"/>
    <col min="12" max="12" width="1.7109375" style="124" customWidth="1"/>
    <col min="13" max="17" width="6.7109375" style="151"/>
    <col min="18" max="16384" width="6.7109375" style="124"/>
  </cols>
  <sheetData>
    <row r="1" spans="1:17" s="123" customFormat="1" ht="15" customHeight="1" x14ac:dyDescent="0.25">
      <c r="A1" s="121"/>
      <c r="B1" s="320"/>
      <c r="C1" s="320"/>
      <c r="D1" s="320"/>
      <c r="E1" s="320"/>
      <c r="F1" s="320"/>
      <c r="G1" s="320"/>
      <c r="H1" s="320"/>
      <c r="I1" s="320"/>
      <c r="J1" s="320"/>
      <c r="K1" s="320"/>
      <c r="L1" s="121"/>
      <c r="M1" s="176"/>
      <c r="N1" s="176"/>
      <c r="O1" s="176"/>
      <c r="P1" s="176"/>
      <c r="Q1" s="176"/>
    </row>
    <row r="2" spans="1:17" s="123" customFormat="1" ht="39" customHeight="1" x14ac:dyDescent="0.25">
      <c r="B2" s="321" t="s">
        <v>1121</v>
      </c>
      <c r="C2" s="321"/>
      <c r="D2" s="321"/>
      <c r="E2" s="321"/>
      <c r="F2" s="321"/>
      <c r="G2" s="321"/>
      <c r="H2" s="321"/>
      <c r="I2" s="321"/>
      <c r="J2" s="321"/>
      <c r="K2" s="321"/>
      <c r="M2" s="176"/>
      <c r="N2" s="176"/>
      <c r="O2" s="176"/>
      <c r="P2" s="176"/>
      <c r="Q2" s="176"/>
    </row>
    <row r="3" spans="1:17" s="123" customFormat="1" ht="21" customHeight="1" x14ac:dyDescent="0.25">
      <c r="B3" s="322" t="s">
        <v>1072</v>
      </c>
      <c r="C3" s="322"/>
      <c r="D3" s="322"/>
      <c r="E3" s="322"/>
      <c r="F3" s="322"/>
      <c r="G3" s="322"/>
      <c r="H3" s="322"/>
      <c r="I3" s="322"/>
      <c r="J3" s="322"/>
      <c r="K3" s="322"/>
      <c r="M3" s="176"/>
      <c r="N3" s="176"/>
      <c r="O3" s="176"/>
      <c r="P3" s="176"/>
      <c r="Q3" s="176"/>
    </row>
    <row r="4" spans="1:17" ht="30" customHeight="1" x14ac:dyDescent="0.25">
      <c r="B4" s="125" t="s">
        <v>1073</v>
      </c>
      <c r="C4" s="177" t="s">
        <v>1074</v>
      </c>
      <c r="D4" s="178" t="s">
        <v>1075</v>
      </c>
      <c r="E4" s="179" t="s">
        <v>1076</v>
      </c>
      <c r="F4" s="180" t="s">
        <v>1077</v>
      </c>
      <c r="G4" s="125" t="s">
        <v>1073</v>
      </c>
      <c r="H4" s="177" t="s">
        <v>1078</v>
      </c>
      <c r="I4" s="178" t="s">
        <v>1075</v>
      </c>
      <c r="J4" s="179" t="s">
        <v>1076</v>
      </c>
      <c r="K4" s="181" t="s">
        <v>1077</v>
      </c>
      <c r="O4" s="1" t="str">
        <f>HYPERLINK("#'Contents'!A1","&lt;&lt;Back")</f>
        <v>&lt;&lt;Back</v>
      </c>
    </row>
    <row r="5" spans="1:17" ht="3.75" customHeight="1" x14ac:dyDescent="0.25">
      <c r="D5" s="130"/>
      <c r="E5" s="130"/>
      <c r="F5" s="174"/>
      <c r="I5" s="130"/>
      <c r="J5" s="130"/>
      <c r="K5" s="130"/>
    </row>
    <row r="6" spans="1:17" ht="10.5" customHeight="1" x14ac:dyDescent="0.25">
      <c r="B6" s="182">
        <v>1</v>
      </c>
      <c r="C6" s="133" t="s">
        <v>784</v>
      </c>
      <c r="D6" s="134">
        <v>3770.54</v>
      </c>
      <c r="E6" s="135">
        <v>17.4604</v>
      </c>
      <c r="F6" s="136">
        <v>5.4463200000000001</v>
      </c>
      <c r="G6" s="182">
        <v>1</v>
      </c>
      <c r="H6" s="133" t="s">
        <v>1079</v>
      </c>
      <c r="I6" s="134">
        <v>3505.19</v>
      </c>
      <c r="J6" s="135">
        <v>15.882300000000001</v>
      </c>
      <c r="K6" s="136">
        <v>4.3755300000000004</v>
      </c>
    </row>
    <row r="7" spans="1:17" ht="10.5" customHeight="1" x14ac:dyDescent="0.25">
      <c r="B7" s="182">
        <v>2</v>
      </c>
      <c r="C7" s="133" t="s">
        <v>1122</v>
      </c>
      <c r="D7" s="134">
        <v>2984.47</v>
      </c>
      <c r="E7" s="135">
        <v>13.8203</v>
      </c>
      <c r="F7" s="136">
        <v>6.3269200000000003</v>
      </c>
      <c r="G7" s="182">
        <v>2</v>
      </c>
      <c r="H7" s="133" t="s">
        <v>1123</v>
      </c>
      <c r="I7" s="134">
        <v>2848.14</v>
      </c>
      <c r="J7" s="135">
        <v>12.905200000000001</v>
      </c>
      <c r="K7" s="136">
        <v>7.2466200000000001</v>
      </c>
    </row>
    <row r="8" spans="1:17" ht="10.5" customHeight="1" x14ac:dyDescent="0.25">
      <c r="B8" s="182">
        <v>3</v>
      </c>
      <c r="C8" s="133" t="s">
        <v>1079</v>
      </c>
      <c r="D8" s="134">
        <v>2179.89</v>
      </c>
      <c r="E8" s="135">
        <v>10.0945</v>
      </c>
      <c r="F8" s="136">
        <v>5.7331899999999996</v>
      </c>
      <c r="G8" s="182">
        <v>3</v>
      </c>
      <c r="H8" s="133" t="s">
        <v>784</v>
      </c>
      <c r="I8" s="134">
        <v>2587.7800000000002</v>
      </c>
      <c r="J8" s="135">
        <v>11.7255</v>
      </c>
      <c r="K8" s="136">
        <v>0.176542</v>
      </c>
    </row>
    <row r="9" spans="1:17" ht="10.5" customHeight="1" x14ac:dyDescent="0.25">
      <c r="B9" s="182">
        <v>4</v>
      </c>
      <c r="C9" s="133" t="s">
        <v>1083</v>
      </c>
      <c r="D9" s="134">
        <v>753.58199999999999</v>
      </c>
      <c r="E9" s="135">
        <v>3.4896500000000001</v>
      </c>
      <c r="F9" s="136">
        <v>17.8</v>
      </c>
      <c r="G9" s="182">
        <v>4</v>
      </c>
      <c r="H9" s="133" t="s">
        <v>1082</v>
      </c>
      <c r="I9" s="134">
        <v>948.97699999999998</v>
      </c>
      <c r="J9" s="135">
        <v>4.2999099999999997</v>
      </c>
      <c r="K9" s="136">
        <v>15.701499999999999</v>
      </c>
    </row>
    <row r="10" spans="1:17" ht="10.5" customHeight="1" x14ac:dyDescent="0.25">
      <c r="B10" s="182"/>
      <c r="C10" s="133" t="s">
        <v>1084</v>
      </c>
      <c r="D10" s="134">
        <v>47.578000000000003</v>
      </c>
      <c r="E10" s="135">
        <v>0.22032199999999999</v>
      </c>
      <c r="F10" s="136">
        <v>45.75</v>
      </c>
      <c r="G10" s="182"/>
      <c r="H10" s="133" t="s">
        <v>1085</v>
      </c>
      <c r="I10" s="134"/>
      <c r="J10" s="135"/>
      <c r="K10" s="136"/>
    </row>
    <row r="11" spans="1:17" ht="10.5" customHeight="1" x14ac:dyDescent="0.25">
      <c r="B11" s="182"/>
      <c r="C11" s="133" t="s">
        <v>1086</v>
      </c>
      <c r="D11" s="134">
        <v>706.00400000000002</v>
      </c>
      <c r="E11" s="135">
        <v>3.26932</v>
      </c>
      <c r="F11" s="136">
        <v>16.297000000000001</v>
      </c>
      <c r="G11" s="182"/>
      <c r="H11" s="133" t="s">
        <v>1085</v>
      </c>
      <c r="I11" s="134"/>
      <c r="J11" s="135"/>
      <c r="K11" s="136"/>
    </row>
    <row r="12" spans="1:17" ht="10.5" customHeight="1" x14ac:dyDescent="0.25">
      <c r="B12" s="182">
        <v>5</v>
      </c>
      <c r="C12" s="133" t="s">
        <v>1087</v>
      </c>
      <c r="D12" s="134">
        <v>738.03599999999994</v>
      </c>
      <c r="E12" s="135">
        <v>3.4176600000000001</v>
      </c>
      <c r="F12" s="136">
        <v>4.3887999999999998</v>
      </c>
      <c r="G12" s="182">
        <v>5</v>
      </c>
      <c r="H12" s="133" t="s">
        <v>1083</v>
      </c>
      <c r="I12" s="134">
        <v>831.83199999999999</v>
      </c>
      <c r="J12" s="135">
        <v>3.76911</v>
      </c>
      <c r="K12" s="136">
        <v>19.331600000000002</v>
      </c>
    </row>
    <row r="13" spans="1:17" ht="10.5" customHeight="1" x14ac:dyDescent="0.25">
      <c r="B13" s="182"/>
      <c r="C13" s="133" t="s">
        <v>1085</v>
      </c>
      <c r="D13" s="134"/>
      <c r="E13" s="135"/>
      <c r="F13" s="136"/>
      <c r="G13" s="182"/>
      <c r="H13" s="133" t="s">
        <v>1088</v>
      </c>
      <c r="I13" s="134">
        <v>231.72499999999999</v>
      </c>
      <c r="J13" s="135">
        <v>1.0499700000000001</v>
      </c>
      <c r="K13" s="136">
        <v>27.9754</v>
      </c>
    </row>
    <row r="14" spans="1:17" ht="10.5" customHeight="1" x14ac:dyDescent="0.25">
      <c r="B14" s="182">
        <v>6</v>
      </c>
      <c r="C14" s="133" t="s">
        <v>1091</v>
      </c>
      <c r="D14" s="134">
        <v>725.20100000000002</v>
      </c>
      <c r="E14" s="135">
        <v>3.3582200000000002</v>
      </c>
      <c r="F14" s="136">
        <v>13.8757</v>
      </c>
      <c r="G14" s="182">
        <v>6</v>
      </c>
      <c r="H14" s="133" t="s">
        <v>1087</v>
      </c>
      <c r="I14" s="134">
        <v>757.14400000000001</v>
      </c>
      <c r="J14" s="135">
        <v>3.4306899999999998</v>
      </c>
      <c r="K14" s="136">
        <v>1.69171</v>
      </c>
    </row>
    <row r="15" spans="1:17" ht="10.5" customHeight="1" x14ac:dyDescent="0.25">
      <c r="B15" s="182">
        <v>7</v>
      </c>
      <c r="C15" s="133" t="s">
        <v>1092</v>
      </c>
      <c r="D15" s="134">
        <v>709.33</v>
      </c>
      <c r="E15" s="135">
        <v>3.2847300000000001</v>
      </c>
      <c r="F15" s="136">
        <v>3.7624599999999999</v>
      </c>
      <c r="G15" s="182">
        <v>7</v>
      </c>
      <c r="H15" s="133" t="s">
        <v>1093</v>
      </c>
      <c r="I15" s="134">
        <v>755.32600000000002</v>
      </c>
      <c r="J15" s="135">
        <v>3.4224600000000001</v>
      </c>
      <c r="K15" s="136">
        <v>5.1570900000000002</v>
      </c>
    </row>
    <row r="16" spans="1:17" ht="10.5" customHeight="1" x14ac:dyDescent="0.25">
      <c r="B16" s="182">
        <v>8</v>
      </c>
      <c r="C16" s="133" t="s">
        <v>1094</v>
      </c>
      <c r="D16" s="134">
        <v>664.83699999999999</v>
      </c>
      <c r="E16" s="135">
        <v>3.0786899999999999</v>
      </c>
      <c r="F16" s="136">
        <v>7.6350699999999998</v>
      </c>
      <c r="G16" s="182">
        <v>8</v>
      </c>
      <c r="H16" s="133" t="s">
        <v>1094</v>
      </c>
      <c r="I16" s="134">
        <v>683.01800000000003</v>
      </c>
      <c r="J16" s="135">
        <v>3.0948199999999999</v>
      </c>
      <c r="K16" s="136">
        <v>4.2298099999999996</v>
      </c>
    </row>
    <row r="17" spans="2:11" ht="10.5" customHeight="1" x14ac:dyDescent="0.25">
      <c r="B17" s="182">
        <v>9</v>
      </c>
      <c r="C17" s="133" t="s">
        <v>1095</v>
      </c>
      <c r="D17" s="134">
        <v>640.97500000000002</v>
      </c>
      <c r="E17" s="135">
        <v>2.9681899999999999</v>
      </c>
      <c r="F17" s="136">
        <v>35.121600000000001</v>
      </c>
      <c r="G17" s="182">
        <v>9</v>
      </c>
      <c r="H17" s="133" t="s">
        <v>1092</v>
      </c>
      <c r="I17" s="134">
        <v>631.89499999999998</v>
      </c>
      <c r="J17" s="135">
        <v>2.8631799999999998</v>
      </c>
      <c r="K17" s="136">
        <v>2.02857E-2</v>
      </c>
    </row>
    <row r="18" spans="2:11" ht="10.5" customHeight="1" x14ac:dyDescent="0.25">
      <c r="B18" s="182">
        <v>10</v>
      </c>
      <c r="C18" s="133" t="s">
        <v>1097</v>
      </c>
      <c r="D18" s="134">
        <v>566.87199999999996</v>
      </c>
      <c r="E18" s="135">
        <v>2.6250399999999998</v>
      </c>
      <c r="F18" s="136">
        <v>12.1059</v>
      </c>
      <c r="G18" s="182">
        <v>10</v>
      </c>
      <c r="H18" s="133" t="s">
        <v>1091</v>
      </c>
      <c r="I18" s="134">
        <v>611.24300000000005</v>
      </c>
      <c r="J18" s="135">
        <v>2.7696000000000001</v>
      </c>
      <c r="K18" s="136">
        <v>16.647600000000001</v>
      </c>
    </row>
    <row r="19" spans="2:11" ht="10.5" customHeight="1" x14ac:dyDescent="0.25">
      <c r="B19" s="182"/>
      <c r="C19" s="133" t="s">
        <v>1084</v>
      </c>
      <c r="D19" s="134">
        <v>217.96700000000001</v>
      </c>
      <c r="E19" s="135">
        <v>1.00935</v>
      </c>
      <c r="F19" s="136">
        <v>1.47448</v>
      </c>
      <c r="G19" s="182"/>
      <c r="H19" s="133" t="s">
        <v>1085</v>
      </c>
      <c r="I19" s="134"/>
      <c r="J19" s="135"/>
      <c r="K19" s="136"/>
    </row>
    <row r="20" spans="2:11" ht="10.5" customHeight="1" x14ac:dyDescent="0.25">
      <c r="B20" s="182"/>
      <c r="C20" s="133" t="s">
        <v>1086</v>
      </c>
      <c r="D20" s="134">
        <v>348.90499999999997</v>
      </c>
      <c r="E20" s="135">
        <v>1.6156900000000001</v>
      </c>
      <c r="F20" s="136">
        <v>19.9572</v>
      </c>
      <c r="G20" s="182"/>
      <c r="H20" s="133" t="s">
        <v>1085</v>
      </c>
      <c r="I20" s="134"/>
      <c r="J20" s="135"/>
      <c r="K20" s="136"/>
    </row>
    <row r="21" spans="2:11" ht="10.5" customHeight="1" x14ac:dyDescent="0.25">
      <c r="B21" s="182">
        <v>11</v>
      </c>
      <c r="C21" s="133" t="s">
        <v>1082</v>
      </c>
      <c r="D21" s="134">
        <v>554.98299999999995</v>
      </c>
      <c r="E21" s="135">
        <v>2.5699900000000002</v>
      </c>
      <c r="F21" s="136">
        <v>5.8551399999999996</v>
      </c>
      <c r="G21" s="182">
        <v>11</v>
      </c>
      <c r="H21" s="133" t="s">
        <v>1098</v>
      </c>
      <c r="I21" s="134">
        <v>577.63400000000001</v>
      </c>
      <c r="J21" s="135">
        <v>2.6173099999999998</v>
      </c>
      <c r="K21" s="136">
        <v>0.791466</v>
      </c>
    </row>
    <row r="22" spans="2:11" ht="10.5" customHeight="1" x14ac:dyDescent="0.25">
      <c r="B22" s="182">
        <v>12</v>
      </c>
      <c r="C22" s="133" t="s">
        <v>1098</v>
      </c>
      <c r="D22" s="134">
        <v>554.63599999999997</v>
      </c>
      <c r="E22" s="135">
        <v>2.5683799999999999</v>
      </c>
      <c r="F22" s="136">
        <v>-2.3088500000000001</v>
      </c>
      <c r="G22" s="182">
        <v>12</v>
      </c>
      <c r="H22" s="133" t="s">
        <v>1100</v>
      </c>
      <c r="I22" s="134">
        <v>510.17399999999998</v>
      </c>
      <c r="J22" s="135">
        <v>2.3116500000000002</v>
      </c>
      <c r="K22" s="136">
        <v>37.1601</v>
      </c>
    </row>
    <row r="23" spans="2:11" ht="10.5" customHeight="1" x14ac:dyDescent="0.25">
      <c r="B23" s="182">
        <v>13</v>
      </c>
      <c r="C23" s="133" t="s">
        <v>1100</v>
      </c>
      <c r="D23" s="134">
        <v>554.10500000000002</v>
      </c>
      <c r="E23" s="135">
        <v>2.5659200000000002</v>
      </c>
      <c r="F23" s="136">
        <v>23.875499999999999</v>
      </c>
      <c r="G23" s="182">
        <v>13</v>
      </c>
      <c r="H23" s="133" t="s">
        <v>1097</v>
      </c>
      <c r="I23" s="134">
        <v>505.83800000000002</v>
      </c>
      <c r="J23" s="135">
        <v>2.2919999999999998</v>
      </c>
      <c r="K23" s="136">
        <v>10.2798</v>
      </c>
    </row>
    <row r="24" spans="2:11" ht="10.5" customHeight="1" x14ac:dyDescent="0.25">
      <c r="B24" s="182"/>
      <c r="C24" s="133" t="s">
        <v>1085</v>
      </c>
      <c r="D24" s="134"/>
      <c r="E24" s="135"/>
      <c r="F24" s="136"/>
      <c r="G24" s="182"/>
      <c r="H24" s="133" t="s">
        <v>1088</v>
      </c>
      <c r="I24" s="134">
        <v>156.93299999999999</v>
      </c>
      <c r="J24" s="135">
        <v>0.71107799999999999</v>
      </c>
      <c r="K24" s="136">
        <v>-6.4919000000000002</v>
      </c>
    </row>
    <row r="25" spans="2:11" ht="10.5" customHeight="1" x14ac:dyDescent="0.25">
      <c r="B25" s="182">
        <v>14</v>
      </c>
      <c r="C25" s="133" t="s">
        <v>1101</v>
      </c>
      <c r="D25" s="134">
        <v>472.92899999999997</v>
      </c>
      <c r="E25" s="135">
        <v>2.19001</v>
      </c>
      <c r="F25" s="136">
        <v>16.8233</v>
      </c>
      <c r="G25" s="182">
        <v>14</v>
      </c>
      <c r="H25" s="133" t="s">
        <v>1095</v>
      </c>
      <c r="I25" s="134">
        <v>494.303</v>
      </c>
      <c r="J25" s="135">
        <v>2.2397399999999998</v>
      </c>
      <c r="K25" s="136">
        <v>23.232800000000001</v>
      </c>
    </row>
    <row r="26" spans="2:11" ht="10.5" customHeight="1" x14ac:dyDescent="0.25">
      <c r="B26" s="182">
        <v>15</v>
      </c>
      <c r="C26" s="133" t="s">
        <v>1093</v>
      </c>
      <c r="D26" s="134">
        <v>445.036</v>
      </c>
      <c r="E26" s="135">
        <v>2.0608499999999998</v>
      </c>
      <c r="F26" s="136">
        <v>0.48560900000000001</v>
      </c>
      <c r="G26" s="182">
        <v>15</v>
      </c>
      <c r="H26" s="133" t="s">
        <v>1101</v>
      </c>
      <c r="I26" s="134">
        <v>453.77800000000002</v>
      </c>
      <c r="J26" s="135">
        <v>2.0561099999999999</v>
      </c>
      <c r="K26" s="136">
        <v>19.253599999999999</v>
      </c>
    </row>
    <row r="27" spans="2:11" ht="10.5" customHeight="1" x14ac:dyDescent="0.25">
      <c r="B27" s="182">
        <v>16</v>
      </c>
      <c r="C27" s="133" t="s">
        <v>1102</v>
      </c>
      <c r="D27" s="134">
        <v>422.07400000000001</v>
      </c>
      <c r="E27" s="135">
        <v>1.95452</v>
      </c>
      <c r="F27" s="136">
        <v>-2.6658400000000002</v>
      </c>
      <c r="G27" s="182">
        <v>16</v>
      </c>
      <c r="H27" s="133" t="s">
        <v>1104</v>
      </c>
      <c r="I27" s="134">
        <v>365.40600000000001</v>
      </c>
      <c r="J27" s="135">
        <v>1.6556900000000001</v>
      </c>
      <c r="K27" s="136">
        <v>6.2195999999999998</v>
      </c>
    </row>
    <row r="28" spans="2:11" ht="10.5" customHeight="1" x14ac:dyDescent="0.25">
      <c r="B28" s="182">
        <v>17</v>
      </c>
      <c r="C28" s="133" t="s">
        <v>1105</v>
      </c>
      <c r="D28" s="134">
        <v>375.99799999999999</v>
      </c>
      <c r="E28" s="135">
        <v>1.74115</v>
      </c>
      <c r="F28" s="136">
        <v>13.6768</v>
      </c>
      <c r="G28" s="182">
        <v>17</v>
      </c>
      <c r="H28" s="133" t="s">
        <v>1106</v>
      </c>
      <c r="I28" s="134">
        <v>344.94299999999998</v>
      </c>
      <c r="J28" s="135">
        <v>1.56297</v>
      </c>
      <c r="K28" s="136">
        <v>12.9025</v>
      </c>
    </row>
    <row r="29" spans="2:11" ht="10.5" customHeight="1" x14ac:dyDescent="0.25">
      <c r="B29" s="182">
        <v>18</v>
      </c>
      <c r="C29" s="133" t="s">
        <v>1107</v>
      </c>
      <c r="D29" s="134">
        <v>348.27800000000002</v>
      </c>
      <c r="E29" s="135">
        <v>1.6127899999999999</v>
      </c>
      <c r="F29" s="136">
        <v>3.33257</v>
      </c>
      <c r="G29" s="182">
        <v>18</v>
      </c>
      <c r="H29" s="133" t="s">
        <v>1105</v>
      </c>
      <c r="I29" s="134">
        <v>339.71</v>
      </c>
      <c r="J29" s="135">
        <v>1.5392600000000001</v>
      </c>
      <c r="K29" s="136">
        <v>13.155200000000001</v>
      </c>
    </row>
    <row r="30" spans="2:11" ht="10.5" customHeight="1" x14ac:dyDescent="0.25">
      <c r="B30" s="182">
        <v>19</v>
      </c>
      <c r="C30" s="133" t="s">
        <v>1106</v>
      </c>
      <c r="D30" s="134">
        <v>339.63499999999999</v>
      </c>
      <c r="E30" s="135">
        <v>1.5727599999999999</v>
      </c>
      <c r="F30" s="136">
        <v>12.933199999999999</v>
      </c>
      <c r="G30" s="182">
        <v>19</v>
      </c>
      <c r="H30" s="133" t="s">
        <v>1108</v>
      </c>
      <c r="I30" s="134">
        <v>310.327</v>
      </c>
      <c r="J30" s="135">
        <v>1.40612</v>
      </c>
      <c r="K30" s="136">
        <v>4.7199099999999996</v>
      </c>
    </row>
    <row r="31" spans="2:11" ht="10.5" customHeight="1" x14ac:dyDescent="0.25">
      <c r="B31" s="182">
        <v>20</v>
      </c>
      <c r="C31" s="133" t="s">
        <v>1108</v>
      </c>
      <c r="D31" s="134">
        <v>337.80399999999997</v>
      </c>
      <c r="E31" s="135">
        <v>1.56429</v>
      </c>
      <c r="F31" s="136">
        <v>-0.88696299999999995</v>
      </c>
      <c r="G31" s="182">
        <v>20</v>
      </c>
      <c r="H31" s="133" t="s">
        <v>1109</v>
      </c>
      <c r="I31" s="134">
        <v>304.976</v>
      </c>
      <c r="J31" s="135">
        <v>1.38188</v>
      </c>
      <c r="K31" s="136">
        <v>1.1361300000000001</v>
      </c>
    </row>
    <row r="32" spans="2:11" ht="10.5" customHeight="1" x14ac:dyDescent="0.25">
      <c r="B32" s="182">
        <v>21</v>
      </c>
      <c r="C32" s="133" t="s">
        <v>1110</v>
      </c>
      <c r="D32" s="134">
        <v>311.99200000000002</v>
      </c>
      <c r="E32" s="135">
        <v>1.44476</v>
      </c>
      <c r="F32" s="136">
        <v>2.1253500000000001</v>
      </c>
      <c r="G32" s="182">
        <v>21</v>
      </c>
      <c r="H32" s="133" t="s">
        <v>1107</v>
      </c>
      <c r="I32" s="134">
        <v>293.69600000000003</v>
      </c>
      <c r="J32" s="135">
        <v>1.33077</v>
      </c>
      <c r="K32" s="136">
        <v>5.6636600000000001</v>
      </c>
    </row>
    <row r="33" spans="1:11" ht="10.5" customHeight="1" x14ac:dyDescent="0.25">
      <c r="B33" s="182">
        <v>22</v>
      </c>
      <c r="C33" s="133" t="s">
        <v>1113</v>
      </c>
      <c r="D33" s="134">
        <v>282.90899999999999</v>
      </c>
      <c r="E33" s="135">
        <v>1.3100799999999999</v>
      </c>
      <c r="F33" s="136">
        <v>6.1455799999999998</v>
      </c>
      <c r="G33" s="182">
        <v>22</v>
      </c>
      <c r="H33" s="133" t="s">
        <v>1110</v>
      </c>
      <c r="I33" s="134">
        <v>253.28700000000001</v>
      </c>
      <c r="J33" s="135">
        <v>1.14767</v>
      </c>
      <c r="K33" s="136">
        <v>8.7972000000000001</v>
      </c>
    </row>
    <row r="34" spans="1:11" ht="10.5" customHeight="1" x14ac:dyDescent="0.25">
      <c r="B34" s="182">
        <v>23</v>
      </c>
      <c r="C34" s="133" t="s">
        <v>1104</v>
      </c>
      <c r="D34" s="134">
        <v>273.255</v>
      </c>
      <c r="E34" s="135">
        <v>1.2653700000000001</v>
      </c>
      <c r="F34" s="136">
        <v>4.3840199999999996</v>
      </c>
      <c r="G34" s="182">
        <v>23</v>
      </c>
      <c r="H34" s="133" t="s">
        <v>1113</v>
      </c>
      <c r="I34" s="134">
        <v>241.857</v>
      </c>
      <c r="J34" s="135">
        <v>1.09588</v>
      </c>
      <c r="K34" s="136">
        <v>2.8902000000000001</v>
      </c>
    </row>
    <row r="35" spans="1:11" ht="10.5" customHeight="1" x14ac:dyDescent="0.25">
      <c r="B35" s="182">
        <v>24</v>
      </c>
      <c r="C35" s="133" t="s">
        <v>1124</v>
      </c>
      <c r="D35" s="134">
        <v>170.96700000000001</v>
      </c>
      <c r="E35" s="135">
        <v>0.79170499999999999</v>
      </c>
      <c r="F35" s="136">
        <v>1.6790700000000001</v>
      </c>
      <c r="G35" s="182">
        <v>24</v>
      </c>
      <c r="H35" s="133" t="s">
        <v>1125</v>
      </c>
      <c r="I35" s="134">
        <v>141.72999999999999</v>
      </c>
      <c r="J35" s="135">
        <v>0.64219300000000001</v>
      </c>
      <c r="K35" s="136">
        <v>5.07674</v>
      </c>
    </row>
    <row r="36" spans="1:11" ht="10.5" customHeight="1" x14ac:dyDescent="0.25">
      <c r="B36" s="182">
        <v>25</v>
      </c>
      <c r="C36" s="133" t="s">
        <v>1126</v>
      </c>
      <c r="D36" s="134">
        <v>116.38200000000001</v>
      </c>
      <c r="E36" s="135">
        <v>0.538937</v>
      </c>
      <c r="F36" s="136">
        <v>4.4522199999999996</v>
      </c>
      <c r="G36" s="182">
        <v>25</v>
      </c>
      <c r="H36" s="133" t="s">
        <v>1127</v>
      </c>
      <c r="I36" s="134">
        <v>128.35900000000001</v>
      </c>
      <c r="J36" s="135">
        <v>0.58160800000000001</v>
      </c>
      <c r="K36" s="136">
        <v>4.4715199999999999</v>
      </c>
    </row>
    <row r="37" spans="1:11" ht="10.5" customHeight="1" x14ac:dyDescent="0.25">
      <c r="B37" s="182">
        <v>26</v>
      </c>
      <c r="C37" s="133" t="s">
        <v>1128</v>
      </c>
      <c r="D37" s="134">
        <v>110.64100000000001</v>
      </c>
      <c r="E37" s="135">
        <v>0.51234999999999997</v>
      </c>
      <c r="F37" s="136">
        <v>-1.78694</v>
      </c>
      <c r="G37" s="182">
        <v>26</v>
      </c>
      <c r="H37" s="133" t="s">
        <v>1124</v>
      </c>
      <c r="I37" s="134">
        <v>107.92100000000001</v>
      </c>
      <c r="J37" s="135">
        <v>0.48900199999999999</v>
      </c>
      <c r="K37" s="136">
        <v>6.6424200000000004</v>
      </c>
    </row>
    <row r="38" spans="1:11" ht="10.5" customHeight="1" x14ac:dyDescent="0.25">
      <c r="B38" s="182">
        <v>27</v>
      </c>
      <c r="C38" s="133" t="s">
        <v>1129</v>
      </c>
      <c r="D38" s="134">
        <v>110.36199999999999</v>
      </c>
      <c r="E38" s="135">
        <v>0.51105900000000004</v>
      </c>
      <c r="F38" s="136">
        <v>11.6075</v>
      </c>
      <c r="G38" s="182">
        <v>27</v>
      </c>
      <c r="H38" s="133" t="s">
        <v>1130</v>
      </c>
      <c r="I38" s="134">
        <v>97.639700000000005</v>
      </c>
      <c r="J38" s="135">
        <v>0.442415</v>
      </c>
      <c r="K38" s="136">
        <v>13.4246</v>
      </c>
    </row>
    <row r="39" spans="1:11" ht="10.5" customHeight="1" x14ac:dyDescent="0.25">
      <c r="B39" s="182">
        <v>28</v>
      </c>
      <c r="C39" s="133" t="s">
        <v>1131</v>
      </c>
      <c r="D39" s="134">
        <v>92.475999999999999</v>
      </c>
      <c r="E39" s="135">
        <v>0.42823299999999997</v>
      </c>
      <c r="F39" s="136">
        <v>-8.4304500000000004</v>
      </c>
      <c r="G39" s="182">
        <v>28</v>
      </c>
      <c r="H39" s="133" t="s">
        <v>1132</v>
      </c>
      <c r="I39" s="134">
        <v>95.480800000000002</v>
      </c>
      <c r="J39" s="135">
        <v>0.43263299999999999</v>
      </c>
      <c r="K39" s="136">
        <v>3.9364400000000002</v>
      </c>
    </row>
    <row r="40" spans="1:11" ht="10.5" customHeight="1" x14ac:dyDescent="0.25">
      <c r="B40" s="182">
        <v>29</v>
      </c>
      <c r="C40" s="133" t="s">
        <v>1133</v>
      </c>
      <c r="D40" s="134">
        <v>88.770899999999997</v>
      </c>
      <c r="E40" s="135">
        <v>0.41107500000000002</v>
      </c>
      <c r="F40" s="136">
        <v>-6.6002299999999998</v>
      </c>
      <c r="G40" s="182">
        <v>29</v>
      </c>
      <c r="H40" s="133" t="s">
        <v>1129</v>
      </c>
      <c r="I40" s="134">
        <v>92.971000000000004</v>
      </c>
      <c r="J40" s="135">
        <v>0.421261</v>
      </c>
      <c r="K40" s="136">
        <v>10.388</v>
      </c>
    </row>
    <row r="41" spans="1:11" ht="10.5" customHeight="1" x14ac:dyDescent="0.25">
      <c r="B41" s="182">
        <v>30</v>
      </c>
      <c r="C41" s="133" t="s">
        <v>1134</v>
      </c>
      <c r="D41" s="134">
        <v>87.111199999999997</v>
      </c>
      <c r="E41" s="135">
        <v>0.40339000000000003</v>
      </c>
      <c r="F41" s="136">
        <v>9.2944700000000005</v>
      </c>
      <c r="G41" s="182">
        <v>30</v>
      </c>
      <c r="H41" s="133" t="s">
        <v>1135</v>
      </c>
      <c r="I41" s="134">
        <v>87.389399999999995</v>
      </c>
      <c r="J41" s="135">
        <v>0.39596999999999999</v>
      </c>
      <c r="K41" s="136">
        <v>15.443899999999999</v>
      </c>
    </row>
    <row r="42" spans="1:11" ht="12" customHeight="1" x14ac:dyDescent="0.25">
      <c r="B42" s="183"/>
      <c r="C42" s="184" t="s">
        <v>1114</v>
      </c>
      <c r="D42" s="185">
        <v>19784.077099999999</v>
      </c>
      <c r="E42" s="186">
        <v>91.615005001203983</v>
      </c>
      <c r="F42" s="187" t="s">
        <v>1115</v>
      </c>
      <c r="G42" s="188"/>
      <c r="H42" s="184" t="s">
        <v>1114</v>
      </c>
      <c r="I42" s="185">
        <v>19907.964900000003</v>
      </c>
      <c r="J42" s="186">
        <v>90.204963819172903</v>
      </c>
      <c r="K42" s="187" t="s">
        <v>1115</v>
      </c>
    </row>
    <row r="43" spans="1:11" ht="12" customHeight="1" x14ac:dyDescent="0.25">
      <c r="B43" s="189"/>
      <c r="C43" s="184" t="s">
        <v>1136</v>
      </c>
      <c r="D43" s="190">
        <v>21594.799999999999</v>
      </c>
      <c r="E43" s="191">
        <v>100</v>
      </c>
      <c r="F43" s="187">
        <v>7.0788599999999997</v>
      </c>
      <c r="G43" s="192"/>
      <c r="H43" s="184" t="s">
        <v>1137</v>
      </c>
      <c r="I43" s="190">
        <v>22069.7</v>
      </c>
      <c r="J43" s="191">
        <v>100</v>
      </c>
      <c r="K43" s="187">
        <v>7.3593099999999998</v>
      </c>
    </row>
    <row r="44" spans="1:11" ht="3.75" customHeight="1" x14ac:dyDescent="0.25">
      <c r="A44" s="193"/>
      <c r="B44" s="194"/>
      <c r="D44" s="173"/>
      <c r="E44" s="173"/>
      <c r="F44" s="174"/>
      <c r="G44" s="174"/>
      <c r="I44" s="173"/>
      <c r="J44" s="173"/>
      <c r="K44" s="174"/>
    </row>
    <row r="45" spans="1:11" ht="2.1" customHeight="1" x14ac:dyDescent="0.25">
      <c r="A45" s="193"/>
      <c r="B45" s="157"/>
      <c r="C45" s="162"/>
      <c r="D45" s="163"/>
      <c r="E45" s="163"/>
      <c r="F45" s="161"/>
      <c r="G45" s="161"/>
      <c r="H45" s="162"/>
      <c r="I45" s="195"/>
      <c r="J45" s="195"/>
      <c r="K45" s="196"/>
    </row>
    <row r="46" spans="1:11" ht="9" customHeight="1" x14ac:dyDescent="0.25">
      <c r="A46" s="193"/>
      <c r="B46" s="164" t="s">
        <v>1117</v>
      </c>
      <c r="C46" s="165"/>
      <c r="D46" s="166"/>
      <c r="E46" s="166"/>
      <c r="F46" s="167"/>
      <c r="G46" s="167"/>
      <c r="H46" s="165"/>
      <c r="I46" s="173"/>
      <c r="J46" s="173"/>
      <c r="K46" s="174"/>
    </row>
    <row r="47" spans="1:11" ht="9" customHeight="1" x14ac:dyDescent="0.25">
      <c r="A47" s="193"/>
      <c r="B47" s="164" t="s">
        <v>1118</v>
      </c>
      <c r="C47" s="165"/>
      <c r="D47" s="166"/>
      <c r="E47" s="166"/>
      <c r="F47" s="167"/>
      <c r="G47" s="167"/>
      <c r="H47" s="165"/>
      <c r="I47" s="173"/>
      <c r="J47" s="173"/>
      <c r="K47" s="174"/>
    </row>
    <row r="48" spans="1:11" ht="9" customHeight="1" x14ac:dyDescent="0.25">
      <c r="B48" s="164" t="s">
        <v>1119</v>
      </c>
      <c r="C48" s="165"/>
      <c r="D48" s="166"/>
      <c r="E48" s="166"/>
      <c r="F48" s="167"/>
      <c r="G48" s="167"/>
      <c r="H48" s="165"/>
      <c r="I48" s="173"/>
      <c r="J48" s="173"/>
      <c r="K48" s="174"/>
    </row>
    <row r="49" spans="2:11" ht="9" customHeight="1" x14ac:dyDescent="0.25">
      <c r="B49" s="164" t="s">
        <v>1120</v>
      </c>
      <c r="C49" s="165"/>
      <c r="D49" s="166"/>
      <c r="E49" s="166"/>
      <c r="F49" s="167"/>
      <c r="G49" s="167"/>
      <c r="H49" s="165"/>
      <c r="I49" s="173"/>
      <c r="J49" s="173"/>
      <c r="K49" s="174"/>
    </row>
    <row r="50" spans="2:11" ht="3.75" customHeight="1" x14ac:dyDescent="0.25">
      <c r="B50" s="194"/>
      <c r="C50" s="170"/>
      <c r="D50" s="171"/>
      <c r="E50" s="171"/>
      <c r="F50" s="172"/>
      <c r="G50" s="172"/>
      <c r="H50" s="170"/>
      <c r="I50" s="171"/>
      <c r="J50" s="171"/>
      <c r="K50" s="172"/>
    </row>
    <row r="51" spans="2:11" ht="9" customHeight="1" x14ac:dyDescent="0.25">
      <c r="D51" s="144"/>
      <c r="E51" s="144"/>
      <c r="G51" s="174"/>
      <c r="I51" s="144"/>
      <c r="J51" s="144"/>
      <c r="K51" s="143"/>
    </row>
  </sheetData>
  <mergeCells count="3">
    <mergeCell ref="B1:K1"/>
    <mergeCell ref="B2:K2"/>
    <mergeCell ref="B3:K3"/>
  </mergeCells>
  <conditionalFormatting sqref="B6:B42">
    <cfRule type="cellIs" dxfId="23" priority="3" stopIfTrue="1" operator="equal">
      <formula>0</formula>
    </cfRule>
    <cfRule type="cellIs" dxfId="22" priority="4" stopIfTrue="1" operator="greaterThan">
      <formula>50</formula>
    </cfRule>
  </conditionalFormatting>
  <conditionalFormatting sqref="B42:B43">
    <cfRule type="cellIs" dxfId="21" priority="1" stopIfTrue="1" operator="greaterThan">
      <formula>50</formula>
    </cfRule>
  </conditionalFormatting>
  <conditionalFormatting sqref="G6">
    <cfRule type="cellIs" dxfId="20" priority="9" stopIfTrue="1" operator="greaterThan">
      <formula>50</formula>
    </cfRule>
    <cfRule type="cellIs" dxfId="19" priority="10" stopIfTrue="1" operator="equal">
      <formula>0</formula>
    </cfRule>
    <cfRule type="cellIs" dxfId="18" priority="11" stopIfTrue="1" operator="greaterThan">
      <formula>50</formula>
    </cfRule>
  </conditionalFormatting>
  <conditionalFormatting sqref="G7:G11">
    <cfRule type="cellIs" dxfId="17" priority="17" stopIfTrue="1" operator="equal">
      <formula>0</formula>
    </cfRule>
    <cfRule type="cellIs" dxfId="16" priority="18" stopIfTrue="1" operator="greaterThan">
      <formula>50</formula>
    </cfRule>
  </conditionalFormatting>
  <conditionalFormatting sqref="G7:G16">
    <cfRule type="cellIs" dxfId="15" priority="16" stopIfTrue="1" operator="greaterThan">
      <formula>50</formula>
    </cfRule>
  </conditionalFormatting>
  <conditionalFormatting sqref="G12:G16">
    <cfRule type="cellIs" dxfId="14" priority="15" stopIfTrue="1" operator="equal">
      <formula>0</formula>
    </cfRule>
  </conditionalFormatting>
  <conditionalFormatting sqref="G12:G21">
    <cfRule type="cellIs" dxfId="13" priority="14" stopIfTrue="1" operator="greaterThan">
      <formula>50</formula>
    </cfRule>
  </conditionalFormatting>
  <conditionalFormatting sqref="G17:G19">
    <cfRule type="cellIs" dxfId="12" priority="12" stopIfTrue="1" operator="greaterThan">
      <formula>50</formula>
    </cfRule>
  </conditionalFormatting>
  <conditionalFormatting sqref="G17:G21">
    <cfRule type="cellIs" dxfId="11" priority="13" stopIfTrue="1" operator="equal">
      <formula>0</formula>
    </cfRule>
  </conditionalFormatting>
  <conditionalFormatting sqref="G22:G41">
    <cfRule type="cellIs" dxfId="10" priority="7" stopIfTrue="1" operator="equal">
      <formula>0</formula>
    </cfRule>
    <cfRule type="cellIs" dxfId="9" priority="8" stopIfTrue="1" operator="greaterThan">
      <formula>50</formula>
    </cfRule>
  </conditionalFormatting>
  <conditionalFormatting sqref="G22:G42">
    <cfRule type="cellIs" dxfId="8" priority="6" stopIfTrue="1" operator="greaterThan">
      <formula>50</formula>
    </cfRule>
  </conditionalFormatting>
  <conditionalFormatting sqref="G42">
    <cfRule type="cellIs" dxfId="7" priority="2" stopIfTrue="1" operator="greaterThan">
      <formula>50</formula>
    </cfRule>
    <cfRule type="cellIs" dxfId="6" priority="5" stopIfTrue="1" operator="equal">
      <formula>0</formula>
    </cfRule>
  </conditionalFormatting>
  <printOptions horizontalCentered="1"/>
  <pageMargins left="0.78740157480314965" right="0.78740157480314965" top="0.31496062992126" bottom="0" header="0" footer="0"/>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89230-DC7E-48B4-83FD-626989AC410D}">
  <dimension ref="A1:M45"/>
  <sheetViews>
    <sheetView showGridLines="0" workbookViewId="0"/>
  </sheetViews>
  <sheetFormatPr defaultRowHeight="15" x14ac:dyDescent="0.25"/>
  <cols>
    <col min="1" max="1" width="1.7109375" customWidth="1"/>
  </cols>
  <sheetData>
    <row r="1" spans="1:13" x14ac:dyDescent="0.25">
      <c r="A1" s="198"/>
      <c r="B1" s="323"/>
      <c r="C1" s="323"/>
      <c r="D1" s="323"/>
      <c r="E1" s="323"/>
      <c r="F1" s="323"/>
      <c r="G1" s="323"/>
      <c r="H1" s="323"/>
      <c r="I1" s="323"/>
      <c r="J1" s="323"/>
      <c r="K1" s="323"/>
      <c r="L1" s="198"/>
      <c r="M1" s="199"/>
    </row>
    <row r="2" spans="1:13" ht="39" customHeight="1" x14ac:dyDescent="0.25">
      <c r="A2" s="199"/>
      <c r="B2" s="324" t="s">
        <v>1138</v>
      </c>
      <c r="C2" s="324"/>
      <c r="D2" s="324"/>
      <c r="E2" s="324"/>
      <c r="F2" s="324"/>
      <c r="G2" s="324"/>
      <c r="H2" s="324"/>
      <c r="I2" s="324"/>
      <c r="J2" s="324"/>
      <c r="K2" s="324"/>
      <c r="L2" s="199"/>
      <c r="M2" s="199"/>
    </row>
    <row r="3" spans="1:13" x14ac:dyDescent="0.25">
      <c r="A3" s="199"/>
      <c r="B3" s="325" t="s">
        <v>1072</v>
      </c>
      <c r="C3" s="325"/>
      <c r="D3" s="325"/>
      <c r="E3" s="325"/>
      <c r="F3" s="325"/>
      <c r="G3" s="325"/>
      <c r="H3" s="325"/>
      <c r="I3" s="325"/>
      <c r="J3" s="325"/>
      <c r="K3" s="325"/>
      <c r="L3" s="199"/>
      <c r="M3" s="199"/>
    </row>
    <row r="4" spans="1:13" ht="28.5" x14ac:dyDescent="0.25">
      <c r="A4" s="200"/>
      <c r="B4" s="201" t="s">
        <v>1139</v>
      </c>
      <c r="C4" s="202" t="s">
        <v>1140</v>
      </c>
      <c r="D4" s="203" t="s">
        <v>1141</v>
      </c>
      <c r="E4" s="203" t="s">
        <v>1142</v>
      </c>
      <c r="F4" s="204" t="s">
        <v>1143</v>
      </c>
      <c r="G4" s="205" t="s">
        <v>1139</v>
      </c>
      <c r="H4" s="202" t="s">
        <v>1144</v>
      </c>
      <c r="I4" s="203" t="s">
        <v>1141</v>
      </c>
      <c r="J4" s="203" t="s">
        <v>1142</v>
      </c>
      <c r="K4" s="204" t="s">
        <v>1143</v>
      </c>
      <c r="L4" s="200"/>
      <c r="M4" s="1" t="str">
        <f>HYPERLINK("#'Contents'!A1","&lt;&lt;Back")</f>
        <v>&lt;&lt;Back</v>
      </c>
    </row>
    <row r="5" spans="1:13" x14ac:dyDescent="0.25">
      <c r="A5" s="206"/>
      <c r="B5" s="326"/>
      <c r="C5" s="326"/>
      <c r="D5" s="326"/>
      <c r="E5" s="326"/>
      <c r="F5" s="326"/>
      <c r="G5" s="326"/>
      <c r="H5" s="326"/>
      <c r="I5" s="326"/>
      <c r="J5" s="326"/>
      <c r="K5" s="326"/>
      <c r="L5" s="206"/>
      <c r="M5" s="200"/>
    </row>
    <row r="6" spans="1:13" x14ac:dyDescent="0.25">
      <c r="A6" s="200"/>
      <c r="B6" s="207">
        <v>1</v>
      </c>
      <c r="C6" s="208" t="s">
        <v>1079</v>
      </c>
      <c r="D6" s="209">
        <v>1212.3800000000001</v>
      </c>
      <c r="E6" s="210">
        <v>12.637600000000001</v>
      </c>
      <c r="F6" s="211">
        <v>7.6800100000000002</v>
      </c>
      <c r="G6" s="207">
        <v>1</v>
      </c>
      <c r="H6" s="208" t="s">
        <v>1079</v>
      </c>
      <c r="I6" s="209">
        <v>884.702</v>
      </c>
      <c r="J6" s="210">
        <v>10.1556</v>
      </c>
      <c r="K6" s="211">
        <v>10.0715</v>
      </c>
      <c r="L6" s="200"/>
      <c r="M6" s="200"/>
    </row>
    <row r="7" spans="1:13" x14ac:dyDescent="0.25">
      <c r="A7" s="200"/>
      <c r="B7" s="207">
        <v>2</v>
      </c>
      <c r="C7" s="208" t="s">
        <v>1082</v>
      </c>
      <c r="D7" s="209">
        <v>713.39599999999996</v>
      </c>
      <c r="E7" s="210">
        <v>7.4362700000000004</v>
      </c>
      <c r="F7" s="211">
        <v>10.964600000000001</v>
      </c>
      <c r="G7" s="207">
        <v>2</v>
      </c>
      <c r="H7" s="208" t="s">
        <v>784</v>
      </c>
      <c r="I7" s="209">
        <v>620.55999999999995</v>
      </c>
      <c r="J7" s="210">
        <v>7.1234599999999997</v>
      </c>
      <c r="K7" s="211">
        <v>2.1413899999999999</v>
      </c>
      <c r="L7" s="200"/>
      <c r="M7" s="200"/>
    </row>
    <row r="8" spans="1:13" x14ac:dyDescent="0.25">
      <c r="A8" s="200"/>
      <c r="B8" s="212">
        <v>3</v>
      </c>
      <c r="C8" s="213" t="s">
        <v>1111</v>
      </c>
      <c r="D8" s="214">
        <v>564.87199999999996</v>
      </c>
      <c r="E8" s="215">
        <v>5.88809</v>
      </c>
      <c r="F8" s="216">
        <v>8.1336899999999996</v>
      </c>
      <c r="G8" s="212">
        <v>3</v>
      </c>
      <c r="H8" s="213" t="s">
        <v>1080</v>
      </c>
      <c r="I8" s="214">
        <v>596.70299999999997</v>
      </c>
      <c r="J8" s="215">
        <v>6.8496100000000002</v>
      </c>
      <c r="K8" s="216">
        <v>6.5561199999999999</v>
      </c>
      <c r="L8" s="200"/>
      <c r="M8" s="200"/>
    </row>
    <row r="9" spans="1:13" x14ac:dyDescent="0.25">
      <c r="A9" s="200"/>
      <c r="B9" s="212">
        <v>4</v>
      </c>
      <c r="C9" s="213" t="s">
        <v>1080</v>
      </c>
      <c r="D9" s="214">
        <v>512.21799999999996</v>
      </c>
      <c r="E9" s="215">
        <v>5.3392400000000002</v>
      </c>
      <c r="F9" s="216">
        <v>6.7714699999999999</v>
      </c>
      <c r="G9" s="212">
        <v>4</v>
      </c>
      <c r="H9" s="213" t="s">
        <v>1111</v>
      </c>
      <c r="I9" s="214">
        <v>535.48800000000006</v>
      </c>
      <c r="J9" s="215">
        <v>6.1469100000000001</v>
      </c>
      <c r="K9" s="216">
        <v>16.885100000000001</v>
      </c>
      <c r="L9" s="200"/>
      <c r="M9" s="200"/>
    </row>
    <row r="10" spans="1:13" x14ac:dyDescent="0.25">
      <c r="A10" s="200"/>
      <c r="B10" s="212">
        <v>5</v>
      </c>
      <c r="C10" s="213" t="s">
        <v>784</v>
      </c>
      <c r="D10" s="214">
        <v>506.23</v>
      </c>
      <c r="E10" s="215">
        <v>5.2768199999999998</v>
      </c>
      <c r="F10" s="216">
        <v>13.910600000000001</v>
      </c>
      <c r="G10" s="212">
        <v>5</v>
      </c>
      <c r="H10" s="213" t="s">
        <v>1082</v>
      </c>
      <c r="I10" s="214">
        <v>445.41</v>
      </c>
      <c r="J10" s="215">
        <v>5.1128900000000002</v>
      </c>
      <c r="K10" s="216">
        <v>8.8312200000000001</v>
      </c>
      <c r="L10" s="200"/>
      <c r="M10" s="200"/>
    </row>
    <row r="11" spans="1:13" x14ac:dyDescent="0.25">
      <c r="A11" s="200"/>
      <c r="B11" s="212">
        <v>6</v>
      </c>
      <c r="C11" s="213" t="s">
        <v>1090</v>
      </c>
      <c r="D11" s="214">
        <v>426.64699999999999</v>
      </c>
      <c r="E11" s="215">
        <v>4.44726</v>
      </c>
      <c r="F11" s="217">
        <v>6.4251699999999996</v>
      </c>
      <c r="G11" s="212">
        <v>6</v>
      </c>
      <c r="H11" s="213" t="s">
        <v>1097</v>
      </c>
      <c r="I11" s="214">
        <v>384.49299999999999</v>
      </c>
      <c r="J11" s="215">
        <v>4.4136300000000004</v>
      </c>
      <c r="K11" s="217">
        <v>5.4423899999999996</v>
      </c>
      <c r="L11" s="200"/>
      <c r="M11" s="200"/>
    </row>
    <row r="12" spans="1:13" x14ac:dyDescent="0.25">
      <c r="A12" s="200"/>
      <c r="B12" s="212">
        <v>7</v>
      </c>
      <c r="C12" s="213" t="s">
        <v>1097</v>
      </c>
      <c r="D12" s="214">
        <v>421.97800000000001</v>
      </c>
      <c r="E12" s="215">
        <v>4.3985900000000004</v>
      </c>
      <c r="F12" s="216">
        <v>5.7392599999999998</v>
      </c>
      <c r="G12" s="212">
        <v>7</v>
      </c>
      <c r="H12" s="213" t="s">
        <v>1090</v>
      </c>
      <c r="I12" s="214">
        <v>369.95100000000002</v>
      </c>
      <c r="J12" s="215">
        <v>4.2466999999999997</v>
      </c>
      <c r="K12" s="216">
        <v>8.3525200000000002</v>
      </c>
      <c r="L12" s="200"/>
      <c r="M12" s="200"/>
    </row>
    <row r="13" spans="1:13" x14ac:dyDescent="0.25">
      <c r="A13" s="200"/>
      <c r="B13" s="212">
        <v>8</v>
      </c>
      <c r="C13" s="213" t="s">
        <v>1093</v>
      </c>
      <c r="D13" s="214">
        <v>411.64800000000002</v>
      </c>
      <c r="E13" s="215">
        <v>4.2909199999999998</v>
      </c>
      <c r="F13" s="216">
        <v>9.9844299999999997</v>
      </c>
      <c r="G13" s="212">
        <v>8</v>
      </c>
      <c r="H13" s="213" t="s">
        <v>1081</v>
      </c>
      <c r="I13" s="214">
        <v>340.88299999999998</v>
      </c>
      <c r="J13" s="215">
        <v>3.9130199999999999</v>
      </c>
      <c r="K13" s="216">
        <v>9.7273499999999995</v>
      </c>
      <c r="L13" s="200"/>
      <c r="M13" s="200"/>
    </row>
    <row r="14" spans="1:13" x14ac:dyDescent="0.25">
      <c r="A14" s="200"/>
      <c r="B14" s="212">
        <v>9</v>
      </c>
      <c r="C14" s="213" t="s">
        <v>1081</v>
      </c>
      <c r="D14" s="214">
        <v>380.42</v>
      </c>
      <c r="E14" s="215">
        <v>3.9653999999999998</v>
      </c>
      <c r="F14" s="216">
        <v>9.5033200000000004</v>
      </c>
      <c r="G14" s="212">
        <v>9</v>
      </c>
      <c r="H14" s="213" t="s">
        <v>1093</v>
      </c>
      <c r="I14" s="214">
        <v>277.46100000000001</v>
      </c>
      <c r="J14" s="215">
        <v>3.1850000000000001</v>
      </c>
      <c r="K14" s="216">
        <v>3.4829300000000001</v>
      </c>
      <c r="L14" s="200"/>
      <c r="M14" s="200"/>
    </row>
    <row r="15" spans="1:13" x14ac:dyDescent="0.25">
      <c r="A15" s="200"/>
      <c r="B15" s="212">
        <v>10</v>
      </c>
      <c r="C15" s="213" t="s">
        <v>1099</v>
      </c>
      <c r="D15" s="214">
        <v>254.59299999999999</v>
      </c>
      <c r="E15" s="215">
        <v>2.6538200000000001</v>
      </c>
      <c r="F15" s="216">
        <v>16.28</v>
      </c>
      <c r="G15" s="212">
        <v>10</v>
      </c>
      <c r="H15" s="213" t="s">
        <v>1087</v>
      </c>
      <c r="I15" s="214">
        <v>266.02199999999999</v>
      </c>
      <c r="J15" s="215">
        <v>3.0536799999999999</v>
      </c>
      <c r="K15" s="216">
        <v>7.4135099999999996</v>
      </c>
      <c r="L15" s="200"/>
      <c r="M15" s="200"/>
    </row>
    <row r="16" spans="1:13" x14ac:dyDescent="0.25">
      <c r="A16" s="200"/>
      <c r="B16" s="212">
        <v>11</v>
      </c>
      <c r="C16" s="213" t="s">
        <v>1087</v>
      </c>
      <c r="D16" s="214">
        <v>242.52099999999999</v>
      </c>
      <c r="E16" s="215">
        <v>2.5279799999999999</v>
      </c>
      <c r="F16" s="216">
        <v>7.1576000000000004</v>
      </c>
      <c r="G16" s="212">
        <v>11</v>
      </c>
      <c r="H16" s="213" t="s">
        <v>1100</v>
      </c>
      <c r="I16" s="214">
        <v>213.20699999999999</v>
      </c>
      <c r="J16" s="215">
        <v>2.4474300000000002</v>
      </c>
      <c r="K16" s="216">
        <v>4.8720499999999998</v>
      </c>
      <c r="L16" s="200"/>
      <c r="M16" s="200"/>
    </row>
    <row r="17" spans="1:13" x14ac:dyDescent="0.25">
      <c r="A17" s="200"/>
      <c r="B17" s="212">
        <v>12</v>
      </c>
      <c r="C17" s="213" t="s">
        <v>1100</v>
      </c>
      <c r="D17" s="214">
        <v>194.86199999999999</v>
      </c>
      <c r="E17" s="215">
        <v>2.0312000000000001</v>
      </c>
      <c r="F17" s="216">
        <v>4.69557</v>
      </c>
      <c r="G17" s="212">
        <v>12</v>
      </c>
      <c r="H17" s="213" t="s">
        <v>1092</v>
      </c>
      <c r="I17" s="214">
        <v>183.44399999999999</v>
      </c>
      <c r="J17" s="215">
        <v>2.1057700000000001</v>
      </c>
      <c r="K17" s="216">
        <v>7.7494699999999996</v>
      </c>
      <c r="L17" s="200"/>
      <c r="M17" s="200"/>
    </row>
    <row r="18" spans="1:13" x14ac:dyDescent="0.25">
      <c r="A18" s="200"/>
      <c r="B18" s="212">
        <v>13</v>
      </c>
      <c r="C18" s="213" t="s">
        <v>1091</v>
      </c>
      <c r="D18" s="214">
        <v>191.01900000000001</v>
      </c>
      <c r="E18" s="215">
        <v>1.9911300000000001</v>
      </c>
      <c r="F18" s="217">
        <v>6.3709499999999997</v>
      </c>
      <c r="G18" s="212">
        <v>13</v>
      </c>
      <c r="H18" s="213" t="s">
        <v>1089</v>
      </c>
      <c r="I18" s="214">
        <v>176.114</v>
      </c>
      <c r="J18" s="215">
        <v>2.02163</v>
      </c>
      <c r="K18" s="217">
        <v>10.728</v>
      </c>
      <c r="L18" s="200"/>
      <c r="M18" s="200"/>
    </row>
    <row r="19" spans="1:13" x14ac:dyDescent="0.25">
      <c r="A19" s="200"/>
      <c r="B19" s="212">
        <v>14</v>
      </c>
      <c r="C19" s="213" t="s">
        <v>1098</v>
      </c>
      <c r="D19" s="214">
        <v>170.92699999999999</v>
      </c>
      <c r="E19" s="215">
        <v>1.7817000000000001</v>
      </c>
      <c r="F19" s="216">
        <v>1.7398800000000001</v>
      </c>
      <c r="G19" s="212">
        <v>14</v>
      </c>
      <c r="H19" s="213" t="s">
        <v>1096</v>
      </c>
      <c r="I19" s="214">
        <v>174.78399999999999</v>
      </c>
      <c r="J19" s="215">
        <v>2.0063499999999999</v>
      </c>
      <c r="K19" s="216">
        <v>6.4242299999999997</v>
      </c>
      <c r="L19" s="200"/>
      <c r="M19" s="200"/>
    </row>
    <row r="20" spans="1:13" x14ac:dyDescent="0.25">
      <c r="A20" s="200"/>
      <c r="B20" s="212">
        <v>15</v>
      </c>
      <c r="C20" s="213" t="s">
        <v>1089</v>
      </c>
      <c r="D20" s="214">
        <v>168.08600000000001</v>
      </c>
      <c r="E20" s="215">
        <v>1.7520899999999999</v>
      </c>
      <c r="F20" s="216">
        <v>9.2165800000000004</v>
      </c>
      <c r="G20" s="212">
        <v>15</v>
      </c>
      <c r="H20" s="213" t="s">
        <v>1098</v>
      </c>
      <c r="I20" s="214">
        <v>168.68700000000001</v>
      </c>
      <c r="J20" s="215">
        <v>1.9363699999999999</v>
      </c>
      <c r="K20" s="216">
        <v>1.16622</v>
      </c>
      <c r="L20" s="200"/>
      <c r="M20" s="200"/>
    </row>
    <row r="21" spans="1:13" x14ac:dyDescent="0.25">
      <c r="A21" s="200"/>
      <c r="B21" s="212">
        <v>16</v>
      </c>
      <c r="C21" s="213" t="s">
        <v>1145</v>
      </c>
      <c r="D21" s="214">
        <v>165.68199999999999</v>
      </c>
      <c r="E21" s="215">
        <v>1.72702</v>
      </c>
      <c r="F21" s="216">
        <v>10.840199999999999</v>
      </c>
      <c r="G21" s="212">
        <v>16</v>
      </c>
      <c r="H21" s="213" t="s">
        <v>1146</v>
      </c>
      <c r="I21" s="214">
        <v>145.90199999999999</v>
      </c>
      <c r="J21" s="215">
        <v>1.67482</v>
      </c>
      <c r="K21" s="216">
        <v>15.8917</v>
      </c>
      <c r="L21" s="200"/>
      <c r="M21" s="200"/>
    </row>
    <row r="22" spans="1:13" x14ac:dyDescent="0.25">
      <c r="A22" s="200"/>
      <c r="B22" s="212">
        <v>17</v>
      </c>
      <c r="C22" s="213" t="s">
        <v>1096</v>
      </c>
      <c r="D22" s="214">
        <v>156.881</v>
      </c>
      <c r="E22" s="215">
        <v>1.6352899999999999</v>
      </c>
      <c r="F22" s="216">
        <v>6.1332800000000001</v>
      </c>
      <c r="G22" s="212">
        <v>17</v>
      </c>
      <c r="H22" s="213" t="s">
        <v>1145</v>
      </c>
      <c r="I22" s="214">
        <v>132.149</v>
      </c>
      <c r="J22" s="215">
        <v>1.51695</v>
      </c>
      <c r="K22" s="216">
        <v>13.595499999999999</v>
      </c>
      <c r="L22" s="200"/>
      <c r="M22" s="200"/>
    </row>
    <row r="23" spans="1:13" x14ac:dyDescent="0.25">
      <c r="A23" s="200"/>
      <c r="B23" s="212">
        <v>18</v>
      </c>
      <c r="C23" s="213" t="s">
        <v>1092</v>
      </c>
      <c r="D23" s="214">
        <v>149.30600000000001</v>
      </c>
      <c r="E23" s="215">
        <v>1.55633</v>
      </c>
      <c r="F23" s="216">
        <v>5.7792300000000001</v>
      </c>
      <c r="G23" s="212">
        <v>18</v>
      </c>
      <c r="H23" s="213" t="s">
        <v>1147</v>
      </c>
      <c r="I23" s="214">
        <v>128.74100000000001</v>
      </c>
      <c r="J23" s="215">
        <v>1.47783</v>
      </c>
      <c r="K23" s="216">
        <v>2.7025299999999999</v>
      </c>
      <c r="L23" s="200"/>
      <c r="M23" s="200"/>
    </row>
    <row r="24" spans="1:13" x14ac:dyDescent="0.25">
      <c r="A24" s="200"/>
      <c r="B24" s="212">
        <v>19</v>
      </c>
      <c r="C24" s="213" t="s">
        <v>1147</v>
      </c>
      <c r="D24" s="214">
        <v>131.96199999999999</v>
      </c>
      <c r="E24" s="215">
        <v>1.37554</v>
      </c>
      <c r="F24" s="216">
        <v>2.7750300000000001</v>
      </c>
      <c r="G24" s="212">
        <v>19</v>
      </c>
      <c r="H24" s="213" t="s">
        <v>1099</v>
      </c>
      <c r="I24" s="214">
        <v>126.364</v>
      </c>
      <c r="J24" s="215">
        <v>1.4505399999999999</v>
      </c>
      <c r="K24" s="216">
        <v>13.817600000000001</v>
      </c>
      <c r="L24" s="200"/>
      <c r="M24" s="200"/>
    </row>
    <row r="25" spans="1:13" x14ac:dyDescent="0.25">
      <c r="A25" s="200"/>
      <c r="B25" s="212">
        <v>20</v>
      </c>
      <c r="C25" s="213" t="s">
        <v>1103</v>
      </c>
      <c r="D25" s="214">
        <v>129.91900000000001</v>
      </c>
      <c r="E25" s="215">
        <v>1.3542400000000001</v>
      </c>
      <c r="F25" s="216">
        <v>10.235799999999999</v>
      </c>
      <c r="G25" s="212">
        <v>20</v>
      </c>
      <c r="H25" s="213" t="s">
        <v>1110</v>
      </c>
      <c r="I25" s="214">
        <v>122.08499999999999</v>
      </c>
      <c r="J25" s="215">
        <v>1.4014200000000001</v>
      </c>
      <c r="K25" s="216">
        <v>4.2875899999999998</v>
      </c>
      <c r="L25" s="200"/>
      <c r="M25" s="200"/>
    </row>
    <row r="26" spans="1:13" x14ac:dyDescent="0.25">
      <c r="A26" s="200"/>
      <c r="B26" s="212">
        <v>21</v>
      </c>
      <c r="C26" s="213" t="s">
        <v>1146</v>
      </c>
      <c r="D26" s="214">
        <v>127.02</v>
      </c>
      <c r="E26" s="215">
        <v>1.32403</v>
      </c>
      <c r="F26" s="216">
        <v>10.9815</v>
      </c>
      <c r="G26" s="212">
        <v>21</v>
      </c>
      <c r="H26" s="213" t="s">
        <v>1091</v>
      </c>
      <c r="I26" s="214">
        <v>120.04900000000001</v>
      </c>
      <c r="J26" s="215">
        <v>1.3780600000000001</v>
      </c>
      <c r="K26" s="216">
        <v>4.2518799999999999</v>
      </c>
      <c r="L26" s="200"/>
      <c r="M26" s="200"/>
    </row>
    <row r="27" spans="1:13" x14ac:dyDescent="0.25">
      <c r="A27" s="200"/>
      <c r="B27" s="212">
        <v>22</v>
      </c>
      <c r="C27" s="213" t="s">
        <v>1104</v>
      </c>
      <c r="D27" s="214">
        <v>122.33199999999999</v>
      </c>
      <c r="E27" s="215">
        <v>1.2751600000000001</v>
      </c>
      <c r="F27" s="217">
        <v>4.7201599999999999</v>
      </c>
      <c r="G27" s="212">
        <v>22</v>
      </c>
      <c r="H27" s="213" t="s">
        <v>1108</v>
      </c>
      <c r="I27" s="214">
        <v>114.258</v>
      </c>
      <c r="J27" s="215">
        <v>1.31158</v>
      </c>
      <c r="K27" s="217">
        <v>5.7476500000000001</v>
      </c>
      <c r="L27" s="200"/>
      <c r="M27" s="200"/>
    </row>
    <row r="28" spans="1:13" x14ac:dyDescent="0.25">
      <c r="A28" s="200"/>
      <c r="B28" s="212">
        <v>23</v>
      </c>
      <c r="C28" s="213" t="s">
        <v>1083</v>
      </c>
      <c r="D28" s="214">
        <v>116.538</v>
      </c>
      <c r="E28" s="215">
        <v>1.2147699999999999</v>
      </c>
      <c r="F28" s="217">
        <v>8.9521999999999995</v>
      </c>
      <c r="G28" s="212">
        <v>23</v>
      </c>
      <c r="H28" s="213" t="s">
        <v>1107</v>
      </c>
      <c r="I28" s="214">
        <v>102.70399999999999</v>
      </c>
      <c r="J28" s="215">
        <v>1.1789499999999999</v>
      </c>
      <c r="K28" s="217">
        <v>0.920323</v>
      </c>
      <c r="L28" s="200"/>
      <c r="M28" s="200"/>
    </row>
    <row r="29" spans="1:13" x14ac:dyDescent="0.25">
      <c r="A29" s="200"/>
      <c r="B29" s="212">
        <v>24</v>
      </c>
      <c r="C29" s="213" t="s">
        <v>1148</v>
      </c>
      <c r="D29" s="214">
        <v>104.634</v>
      </c>
      <c r="E29" s="215">
        <v>1.0906800000000001</v>
      </c>
      <c r="F29" s="216">
        <v>9.2345900000000007</v>
      </c>
      <c r="G29" s="212">
        <v>24</v>
      </c>
      <c r="H29" s="213" t="s">
        <v>1148</v>
      </c>
      <c r="I29" s="214">
        <v>97.790999999999997</v>
      </c>
      <c r="J29" s="215">
        <v>1.1225499999999999</v>
      </c>
      <c r="K29" s="216">
        <v>8.2687200000000001</v>
      </c>
      <c r="L29" s="200"/>
      <c r="M29" s="200"/>
    </row>
    <row r="30" spans="1:13" x14ac:dyDescent="0.25">
      <c r="A30" s="200"/>
      <c r="B30" s="212">
        <v>25</v>
      </c>
      <c r="C30" s="213" t="s">
        <v>1132</v>
      </c>
      <c r="D30" s="214">
        <v>95.527900000000002</v>
      </c>
      <c r="E30" s="215">
        <v>0.99575999999999998</v>
      </c>
      <c r="F30" s="216">
        <v>10.0913</v>
      </c>
      <c r="G30" s="212">
        <v>25</v>
      </c>
      <c r="H30" s="213" t="s">
        <v>1083</v>
      </c>
      <c r="I30" s="214">
        <v>93.794399999999996</v>
      </c>
      <c r="J30" s="215">
        <v>1.07667</v>
      </c>
      <c r="K30" s="216">
        <v>5.0421100000000001</v>
      </c>
      <c r="L30" s="200"/>
      <c r="M30" s="200"/>
    </row>
    <row r="31" spans="1:13" x14ac:dyDescent="0.25">
      <c r="A31" s="200"/>
      <c r="B31" s="212">
        <v>26</v>
      </c>
      <c r="C31" s="213" t="s">
        <v>1108</v>
      </c>
      <c r="D31" s="214">
        <v>90.832599999999999</v>
      </c>
      <c r="E31" s="215">
        <v>0.94681700000000002</v>
      </c>
      <c r="F31" s="217">
        <v>8.4757499999999997</v>
      </c>
      <c r="G31" s="212">
        <v>26</v>
      </c>
      <c r="H31" s="213" t="s">
        <v>1102</v>
      </c>
      <c r="I31" s="214">
        <v>93.536000000000001</v>
      </c>
      <c r="J31" s="215">
        <v>1.0737099999999999</v>
      </c>
      <c r="K31" s="217">
        <v>16.490400000000001</v>
      </c>
      <c r="L31" s="200"/>
      <c r="M31" s="200"/>
    </row>
    <row r="32" spans="1:13" x14ac:dyDescent="0.25">
      <c r="A32" s="200"/>
      <c r="B32" s="212">
        <v>27</v>
      </c>
      <c r="C32" s="213" t="s">
        <v>1106</v>
      </c>
      <c r="D32" s="214">
        <v>75.389200000000002</v>
      </c>
      <c r="E32" s="215">
        <v>0.78583899999999995</v>
      </c>
      <c r="F32" s="216">
        <v>5.9859200000000001</v>
      </c>
      <c r="G32" s="212">
        <v>27</v>
      </c>
      <c r="H32" s="213" t="s">
        <v>1103</v>
      </c>
      <c r="I32" s="214">
        <v>85.910300000000007</v>
      </c>
      <c r="J32" s="215">
        <v>0.98617200000000005</v>
      </c>
      <c r="K32" s="216">
        <v>14.6684</v>
      </c>
      <c r="L32" s="200"/>
      <c r="M32" s="200"/>
    </row>
    <row r="33" spans="1:13" x14ac:dyDescent="0.25">
      <c r="A33" s="200"/>
      <c r="B33" s="212">
        <v>28</v>
      </c>
      <c r="C33" s="213" t="s">
        <v>1149</v>
      </c>
      <c r="D33" s="214">
        <v>68.113100000000003</v>
      </c>
      <c r="E33" s="215">
        <v>0.70999500000000004</v>
      </c>
      <c r="F33" s="216">
        <v>9.1399500000000007</v>
      </c>
      <c r="G33" s="212">
        <v>28</v>
      </c>
      <c r="H33" s="213" t="s">
        <v>1094</v>
      </c>
      <c r="I33" s="214">
        <v>77.811099999999996</v>
      </c>
      <c r="J33" s="215">
        <v>0.89319999999999999</v>
      </c>
      <c r="K33" s="216">
        <v>6.8804400000000001</v>
      </c>
      <c r="L33" s="200"/>
      <c r="M33" s="200"/>
    </row>
    <row r="34" spans="1:13" x14ac:dyDescent="0.25">
      <c r="A34" s="200"/>
      <c r="B34" s="212">
        <v>29</v>
      </c>
      <c r="C34" s="213" t="s">
        <v>1110</v>
      </c>
      <c r="D34" s="214">
        <v>66.924300000000002</v>
      </c>
      <c r="E34" s="215">
        <v>0.69760299999999997</v>
      </c>
      <c r="F34" s="217">
        <v>10.7811</v>
      </c>
      <c r="G34" s="212">
        <v>29</v>
      </c>
      <c r="H34" s="213" t="s">
        <v>1095</v>
      </c>
      <c r="I34" s="214">
        <v>77.007000000000005</v>
      </c>
      <c r="J34" s="215">
        <v>0.88397000000000003</v>
      </c>
      <c r="K34" s="217">
        <v>9.1508299999999991</v>
      </c>
      <c r="L34" s="200"/>
      <c r="M34" s="200"/>
    </row>
    <row r="35" spans="1:13" x14ac:dyDescent="0.25">
      <c r="A35" s="200"/>
      <c r="B35" s="212">
        <v>30</v>
      </c>
      <c r="C35" s="213" t="s">
        <v>1094</v>
      </c>
      <c r="D35" s="214">
        <v>65.628900000000002</v>
      </c>
      <c r="E35" s="215">
        <v>0.68410000000000004</v>
      </c>
      <c r="F35" s="216">
        <v>2.4212899999999999</v>
      </c>
      <c r="G35" s="212">
        <v>30</v>
      </c>
      <c r="H35" s="213" t="s">
        <v>1106</v>
      </c>
      <c r="I35" s="214">
        <v>76.847499999999997</v>
      </c>
      <c r="J35" s="215">
        <v>0.88213900000000001</v>
      </c>
      <c r="K35" s="216">
        <v>4.33901</v>
      </c>
      <c r="L35" s="200"/>
      <c r="M35" s="200"/>
    </row>
    <row r="36" spans="1:13" x14ac:dyDescent="0.25">
      <c r="A36" s="200"/>
      <c r="B36" s="212"/>
      <c r="C36" s="218" t="s">
        <v>1150</v>
      </c>
      <c r="D36" s="219">
        <v>8038.4869999999974</v>
      </c>
      <c r="E36" s="220">
        <v>83.78809088758085</v>
      </c>
      <c r="F36" s="221" t="s">
        <v>1115</v>
      </c>
      <c r="G36" s="222"/>
      <c r="H36" s="218" t="s">
        <v>1150</v>
      </c>
      <c r="I36" s="219">
        <v>7232.858299999999</v>
      </c>
      <c r="J36" s="220">
        <v>82.985116770022415</v>
      </c>
      <c r="K36" s="221" t="s">
        <v>1115</v>
      </c>
      <c r="L36" s="200"/>
      <c r="M36" s="200"/>
    </row>
    <row r="37" spans="1:13" x14ac:dyDescent="0.25">
      <c r="A37" s="200"/>
      <c r="B37" s="200"/>
      <c r="C37" s="223" t="s">
        <v>1151</v>
      </c>
      <c r="D37" s="224">
        <v>9593.83</v>
      </c>
      <c r="E37" s="225">
        <v>100</v>
      </c>
      <c r="F37" s="226">
        <v>8.4288900000000009</v>
      </c>
      <c r="G37" s="227"/>
      <c r="H37" s="223" t="s">
        <v>1151</v>
      </c>
      <c r="I37" s="224">
        <v>8715.85</v>
      </c>
      <c r="J37" s="225">
        <v>100</v>
      </c>
      <c r="K37" s="226">
        <v>7.87514</v>
      </c>
      <c r="L37" s="200"/>
      <c r="M37" s="200"/>
    </row>
    <row r="38" spans="1:13" x14ac:dyDescent="0.25">
      <c r="A38" s="200"/>
      <c r="B38" s="200"/>
      <c r="C38" s="200"/>
      <c r="D38" s="228"/>
      <c r="E38" s="228"/>
      <c r="F38" s="200"/>
      <c r="G38" s="228"/>
      <c r="H38" s="200"/>
      <c r="I38" s="228"/>
      <c r="J38" s="228"/>
      <c r="K38" s="228"/>
      <c r="L38" s="200"/>
      <c r="M38" s="200"/>
    </row>
    <row r="39" spans="1:13" x14ac:dyDescent="0.25">
      <c r="A39" s="200"/>
      <c r="B39" s="327" t="s">
        <v>1152</v>
      </c>
      <c r="C39" s="327"/>
      <c r="D39" s="327"/>
      <c r="E39" s="327"/>
      <c r="F39" s="327"/>
      <c r="G39" s="327"/>
      <c r="H39" s="327"/>
      <c r="I39" s="327"/>
      <c r="J39" s="327"/>
      <c r="K39" s="327"/>
      <c r="L39" s="200"/>
      <c r="M39" s="200"/>
    </row>
    <row r="40" spans="1:13" ht="15" customHeight="1" x14ac:dyDescent="0.25">
      <c r="A40" s="200"/>
      <c r="B40" s="327"/>
      <c r="C40" s="327"/>
      <c r="D40" s="327"/>
      <c r="E40" s="327"/>
      <c r="F40" s="327"/>
      <c r="G40" s="327"/>
      <c r="H40" s="327"/>
      <c r="I40" s="327"/>
      <c r="J40" s="327"/>
      <c r="K40" s="327"/>
      <c r="L40" s="200"/>
      <c r="M40" s="229"/>
    </row>
    <row r="41" spans="1:13" x14ac:dyDescent="0.25">
      <c r="A41" s="200"/>
      <c r="B41" s="230" t="s">
        <v>1153</v>
      </c>
      <c r="C41" s="231"/>
      <c r="D41" s="231"/>
      <c r="E41" s="231"/>
      <c r="F41" s="231"/>
      <c r="G41" s="231"/>
      <c r="H41" s="231"/>
      <c r="I41" s="231"/>
      <c r="J41" s="231"/>
      <c r="K41" s="231"/>
      <c r="L41" s="200"/>
      <c r="M41" s="229"/>
    </row>
    <row r="42" spans="1:13" x14ac:dyDescent="0.25">
      <c r="A42" s="200"/>
      <c r="B42" s="232" t="s">
        <v>1120</v>
      </c>
      <c r="C42" s="231"/>
      <c r="D42" s="231"/>
      <c r="E42" s="231"/>
      <c r="F42" s="231"/>
      <c r="G42" s="231"/>
      <c r="H42" s="231"/>
      <c r="I42" s="231"/>
      <c r="J42" s="231"/>
      <c r="K42" s="231"/>
      <c r="L42" s="200"/>
      <c r="M42" s="229"/>
    </row>
    <row r="43" spans="1:13" x14ac:dyDescent="0.25">
      <c r="A43" s="200"/>
      <c r="B43" s="233"/>
      <c r="C43" s="233"/>
      <c r="D43" s="234"/>
      <c r="E43" s="234"/>
      <c r="F43" s="233"/>
      <c r="G43" s="234"/>
      <c r="H43" s="233"/>
      <c r="I43" s="234"/>
      <c r="J43" s="234"/>
      <c r="K43" s="233"/>
      <c r="L43" s="200"/>
      <c r="M43" s="200"/>
    </row>
    <row r="44" spans="1:13" x14ac:dyDescent="0.25">
      <c r="A44" s="200"/>
      <c r="B44" s="200"/>
      <c r="C44" s="200"/>
      <c r="D44" s="228"/>
      <c r="E44" s="228"/>
      <c r="F44" s="200"/>
      <c r="G44" s="228"/>
      <c r="H44" s="200"/>
      <c r="I44" s="228"/>
      <c r="J44" s="228"/>
      <c r="K44" s="200"/>
      <c r="L44" s="200"/>
      <c r="M44" s="200"/>
    </row>
    <row r="45" spans="1:13" x14ac:dyDescent="0.25">
      <c r="A45" s="200"/>
      <c r="B45" s="200"/>
      <c r="C45" s="200"/>
      <c r="D45" s="228"/>
      <c r="E45" s="228"/>
      <c r="F45" s="200"/>
      <c r="G45" s="228"/>
      <c r="H45" s="200"/>
      <c r="I45" s="228"/>
      <c r="J45" s="228"/>
      <c r="K45" s="200"/>
      <c r="L45" s="200"/>
      <c r="M45" s="200"/>
    </row>
  </sheetData>
  <mergeCells count="5">
    <mergeCell ref="B1:K1"/>
    <mergeCell ref="B2:K2"/>
    <mergeCell ref="B3:K3"/>
    <mergeCell ref="B5:K5"/>
    <mergeCell ref="B39:K40"/>
  </mergeCells>
  <conditionalFormatting sqref="F6:F37 K6:K37">
    <cfRule type="cellIs" dxfId="5" priority="1" stopIfTrue="1" operator="between">
      <formula>500</formula>
      <formula>9.99999999999999E+37</formula>
    </cfRule>
    <cfRule type="cellIs" dxfId="4" priority="2" stopIfTrue="1" operator="lessThan">
      <formula>-100</formula>
    </cfRule>
  </conditionalFormatting>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A2C29-3F7E-48CE-B48F-DB29839F20BE}">
  <sheetPr transitionEvaluation="1"/>
  <dimension ref="A1:P42"/>
  <sheetViews>
    <sheetView showGridLines="0" defaultGridColor="0" colorId="22" zoomScaleNormal="100" zoomScaleSheetLayoutView="100" workbookViewId="0"/>
  </sheetViews>
  <sheetFormatPr defaultColWidth="6.7109375" defaultRowHeight="9" customHeight="1" x14ac:dyDescent="0.15"/>
  <cols>
    <col min="1" max="1" width="1.7109375" style="124" customWidth="1"/>
    <col min="2" max="2" width="4.28515625" style="124" customWidth="1"/>
    <col min="3" max="3" width="15.42578125" style="124" customWidth="1"/>
    <col min="4" max="4" width="4.7109375" style="124" customWidth="1"/>
    <col min="5" max="5" width="5" style="124" customWidth="1"/>
    <col min="6" max="6" width="10.140625" style="124" customWidth="1"/>
    <col min="7" max="7" width="3.5703125" style="124" customWidth="1"/>
    <col min="8" max="8" width="15.5703125" style="124" customWidth="1"/>
    <col min="9" max="9" width="4.7109375" style="124" customWidth="1"/>
    <col min="10" max="10" width="5" style="124" customWidth="1"/>
    <col min="11" max="11" width="8.85546875" style="124" customWidth="1"/>
    <col min="12" max="12" width="1.7109375" style="124" customWidth="1"/>
    <col min="13" max="16384" width="6.7109375" style="124"/>
  </cols>
  <sheetData>
    <row r="1" spans="1:16" s="123" customFormat="1" ht="15" customHeight="1" x14ac:dyDescent="0.15">
      <c r="A1" s="235"/>
      <c r="B1" s="320"/>
      <c r="C1" s="320"/>
      <c r="D1" s="320"/>
      <c r="E1" s="320"/>
      <c r="F1" s="320"/>
      <c r="G1" s="320"/>
      <c r="H1" s="320"/>
      <c r="I1" s="320"/>
      <c r="J1" s="320"/>
      <c r="K1" s="320"/>
      <c r="L1" s="121"/>
    </row>
    <row r="2" spans="1:16" s="123" customFormat="1" ht="39" customHeight="1" x14ac:dyDescent="0.15">
      <c r="B2" s="321" t="s">
        <v>1154</v>
      </c>
      <c r="C2" s="321"/>
      <c r="D2" s="321"/>
      <c r="E2" s="321"/>
      <c r="F2" s="321"/>
      <c r="G2" s="321"/>
      <c r="H2" s="321"/>
      <c r="I2" s="321"/>
      <c r="J2" s="321"/>
      <c r="K2" s="321"/>
    </row>
    <row r="3" spans="1:16" s="123" customFormat="1" ht="21" customHeight="1" x14ac:dyDescent="0.15">
      <c r="B3" s="322" t="s">
        <v>1072</v>
      </c>
      <c r="C3" s="322"/>
      <c r="D3" s="322"/>
      <c r="E3" s="322"/>
      <c r="F3" s="322"/>
      <c r="G3" s="322"/>
      <c r="H3" s="322"/>
      <c r="I3" s="322"/>
      <c r="J3" s="322"/>
      <c r="K3" s="322"/>
    </row>
    <row r="4" spans="1:16" ht="30" customHeight="1" x14ac:dyDescent="0.25">
      <c r="B4" s="125" t="s">
        <v>1139</v>
      </c>
      <c r="C4" s="177" t="s">
        <v>1140</v>
      </c>
      <c r="D4" s="178" t="s">
        <v>1141</v>
      </c>
      <c r="E4" s="179" t="s">
        <v>1142</v>
      </c>
      <c r="F4" s="181" t="s">
        <v>1143</v>
      </c>
      <c r="G4" s="125" t="s">
        <v>1139</v>
      </c>
      <c r="H4" s="177" t="s">
        <v>1144</v>
      </c>
      <c r="I4" s="178" t="s">
        <v>1141</v>
      </c>
      <c r="J4" s="179" t="s">
        <v>1142</v>
      </c>
      <c r="K4" s="181" t="s">
        <v>1143</v>
      </c>
      <c r="N4" s="1" t="str">
        <f>HYPERLINK("#'Contents'!A1","&lt;&lt;Back")</f>
        <v>&lt;&lt;Back</v>
      </c>
    </row>
    <row r="5" spans="1:16" ht="3.75" customHeight="1" x14ac:dyDescent="0.15"/>
    <row r="6" spans="1:16" ht="10.5" customHeight="1" x14ac:dyDescent="0.15">
      <c r="B6" s="132">
        <v>1</v>
      </c>
      <c r="C6" s="133" t="s">
        <v>1122</v>
      </c>
      <c r="D6" s="134">
        <v>1779.25</v>
      </c>
      <c r="E6" s="135">
        <v>23.005400000000002</v>
      </c>
      <c r="F6" s="136">
        <v>5.3137600000000003</v>
      </c>
      <c r="G6" s="132">
        <v>1</v>
      </c>
      <c r="H6" s="133" t="s">
        <v>1155</v>
      </c>
      <c r="I6" s="134">
        <v>1608.47</v>
      </c>
      <c r="J6" s="135">
        <v>22.8245</v>
      </c>
      <c r="K6" s="136">
        <v>8.4040800000000004</v>
      </c>
    </row>
    <row r="7" spans="1:16" ht="10.5" customHeight="1" x14ac:dyDescent="0.15">
      <c r="B7" s="142">
        <v>2</v>
      </c>
      <c r="C7" s="137" t="s">
        <v>1079</v>
      </c>
      <c r="D7" s="134">
        <v>1212.3800000000001</v>
      </c>
      <c r="E7" s="135">
        <v>15.6759</v>
      </c>
      <c r="F7" s="136">
        <v>7.6800100000000002</v>
      </c>
      <c r="G7" s="132">
        <v>2</v>
      </c>
      <c r="H7" s="133" t="s">
        <v>1079</v>
      </c>
      <c r="I7" s="134">
        <v>884.702</v>
      </c>
      <c r="J7" s="135">
        <v>12.5541</v>
      </c>
      <c r="K7" s="136">
        <v>10.0715</v>
      </c>
    </row>
    <row r="8" spans="1:16" ht="10.5" customHeight="1" x14ac:dyDescent="0.15">
      <c r="B8" s="142">
        <v>3</v>
      </c>
      <c r="C8" s="137" t="s">
        <v>1082</v>
      </c>
      <c r="D8" s="138">
        <v>713.39599999999996</v>
      </c>
      <c r="E8" s="139">
        <v>9.2241099999999996</v>
      </c>
      <c r="F8" s="140">
        <v>10.964600000000001</v>
      </c>
      <c r="G8" s="142">
        <v>3</v>
      </c>
      <c r="H8" s="137" t="s">
        <v>784</v>
      </c>
      <c r="I8" s="138">
        <v>620.55999999999995</v>
      </c>
      <c r="J8" s="139">
        <v>8.8058800000000002</v>
      </c>
      <c r="K8" s="140">
        <v>2.1413899999999999</v>
      </c>
    </row>
    <row r="9" spans="1:16" ht="10.5" customHeight="1" x14ac:dyDescent="0.15">
      <c r="B9" s="142">
        <v>4</v>
      </c>
      <c r="C9" s="137" t="s">
        <v>784</v>
      </c>
      <c r="D9" s="138">
        <v>506.23</v>
      </c>
      <c r="E9" s="139">
        <v>6.5454800000000004</v>
      </c>
      <c r="F9" s="140">
        <v>13.910600000000001</v>
      </c>
      <c r="G9" s="142">
        <v>4</v>
      </c>
      <c r="H9" s="137" t="s">
        <v>1082</v>
      </c>
      <c r="I9" s="138">
        <v>445.41</v>
      </c>
      <c r="J9" s="139">
        <v>6.3204599999999997</v>
      </c>
      <c r="K9" s="140">
        <v>8.8312200000000001</v>
      </c>
    </row>
    <row r="10" spans="1:16" ht="10.5" customHeight="1" x14ac:dyDescent="0.15">
      <c r="B10" s="142">
        <v>5</v>
      </c>
      <c r="C10" s="137" t="s">
        <v>1097</v>
      </c>
      <c r="D10" s="138">
        <v>421.97800000000001</v>
      </c>
      <c r="E10" s="139">
        <v>5.4561000000000002</v>
      </c>
      <c r="F10" s="140">
        <v>5.7392599999999998</v>
      </c>
      <c r="G10" s="142">
        <v>5</v>
      </c>
      <c r="H10" s="137" t="s">
        <v>1097</v>
      </c>
      <c r="I10" s="138">
        <v>384.49299999999999</v>
      </c>
      <c r="J10" s="139">
        <v>5.4560399999999998</v>
      </c>
      <c r="K10" s="140">
        <v>5.4423899999999996</v>
      </c>
    </row>
    <row r="11" spans="1:16" ht="10.5" customHeight="1" x14ac:dyDescent="0.15">
      <c r="B11" s="142">
        <v>6</v>
      </c>
      <c r="C11" s="137" t="s">
        <v>1093</v>
      </c>
      <c r="D11" s="138">
        <v>411.64800000000002</v>
      </c>
      <c r="E11" s="139">
        <v>5.3225499999999997</v>
      </c>
      <c r="F11" s="141">
        <v>9.9844299999999997</v>
      </c>
      <c r="G11" s="142">
        <v>6</v>
      </c>
      <c r="H11" s="137" t="s">
        <v>1093</v>
      </c>
      <c r="I11" s="138">
        <v>277.46100000000001</v>
      </c>
      <c r="J11" s="139">
        <v>3.93723</v>
      </c>
      <c r="K11" s="141">
        <v>3.4829300000000001</v>
      </c>
    </row>
    <row r="12" spans="1:16" ht="10.5" customHeight="1" x14ac:dyDescent="0.15">
      <c r="B12" s="142">
        <v>7</v>
      </c>
      <c r="C12" s="137" t="s">
        <v>1087</v>
      </c>
      <c r="D12" s="138">
        <v>242.52099999999999</v>
      </c>
      <c r="E12" s="139">
        <v>3.1357599999999999</v>
      </c>
      <c r="F12" s="140">
        <v>7.1576000000000004</v>
      </c>
      <c r="G12" s="142">
        <v>7</v>
      </c>
      <c r="H12" s="137" t="s">
        <v>1087</v>
      </c>
      <c r="I12" s="138">
        <v>266.02199999999999</v>
      </c>
      <c r="J12" s="139">
        <v>3.7749000000000001</v>
      </c>
      <c r="K12" s="140">
        <v>7.4135099999999996</v>
      </c>
    </row>
    <row r="13" spans="1:16" ht="10.5" customHeight="1" x14ac:dyDescent="0.15">
      <c r="B13" s="142">
        <v>8</v>
      </c>
      <c r="C13" s="137" t="s">
        <v>1100</v>
      </c>
      <c r="D13" s="138">
        <v>194.86199999999999</v>
      </c>
      <c r="E13" s="139">
        <v>2.5195400000000001</v>
      </c>
      <c r="F13" s="140">
        <v>4.69557</v>
      </c>
      <c r="G13" s="142">
        <v>8</v>
      </c>
      <c r="H13" s="137" t="s">
        <v>1100</v>
      </c>
      <c r="I13" s="138">
        <v>213.20699999999999</v>
      </c>
      <c r="J13" s="139">
        <v>3.0254599999999998</v>
      </c>
      <c r="K13" s="140">
        <v>4.8720499999999998</v>
      </c>
    </row>
    <row r="14" spans="1:16" ht="10.5" customHeight="1" x14ac:dyDescent="0.15">
      <c r="B14" s="142">
        <v>9</v>
      </c>
      <c r="C14" s="137" t="s">
        <v>1091</v>
      </c>
      <c r="D14" s="138">
        <v>191.01900000000001</v>
      </c>
      <c r="E14" s="139">
        <v>2.46984</v>
      </c>
      <c r="F14" s="140">
        <v>6.3709499999999997</v>
      </c>
      <c r="G14" s="142">
        <v>9</v>
      </c>
      <c r="H14" s="137" t="s">
        <v>1092</v>
      </c>
      <c r="I14" s="138">
        <v>183.44399999999999</v>
      </c>
      <c r="J14" s="139">
        <v>2.60311</v>
      </c>
      <c r="K14" s="140">
        <v>7.7494699999999996</v>
      </c>
    </row>
    <row r="15" spans="1:16" ht="10.5" customHeight="1" x14ac:dyDescent="0.15">
      <c r="B15" s="142">
        <v>10</v>
      </c>
      <c r="C15" s="137" t="s">
        <v>1098</v>
      </c>
      <c r="D15" s="138">
        <v>170.92699999999999</v>
      </c>
      <c r="E15" s="139">
        <v>2.2100599999999999</v>
      </c>
      <c r="F15" s="140">
        <v>1.7398800000000001</v>
      </c>
      <c r="G15" s="142">
        <v>10</v>
      </c>
      <c r="H15" s="137" t="s">
        <v>1098</v>
      </c>
      <c r="I15" s="138">
        <v>168.68700000000001</v>
      </c>
      <c r="J15" s="139">
        <v>2.3936999999999999</v>
      </c>
      <c r="K15" s="140">
        <v>1.16622</v>
      </c>
      <c r="N15" s="236"/>
      <c r="O15" s="236"/>
      <c r="P15" s="237"/>
    </row>
    <row r="16" spans="1:16" ht="10.5" customHeight="1" x14ac:dyDescent="0.15">
      <c r="B16" s="142">
        <v>11</v>
      </c>
      <c r="C16" s="137" t="s">
        <v>1092</v>
      </c>
      <c r="D16" s="138">
        <v>149.30600000000001</v>
      </c>
      <c r="E16" s="139">
        <v>1.9305000000000001</v>
      </c>
      <c r="F16" s="140">
        <v>5.7792300000000001</v>
      </c>
      <c r="G16" s="142">
        <v>11</v>
      </c>
      <c r="H16" s="137" t="s">
        <v>1110</v>
      </c>
      <c r="I16" s="138">
        <v>122.08499999999999</v>
      </c>
      <c r="J16" s="139">
        <v>1.73241</v>
      </c>
      <c r="K16" s="140">
        <v>4.2875899999999998</v>
      </c>
      <c r="N16" s="236"/>
      <c r="O16" s="236"/>
      <c r="P16" s="237"/>
    </row>
    <row r="17" spans="2:16" ht="10.5" customHeight="1" x14ac:dyDescent="0.15">
      <c r="B17" s="142">
        <v>12</v>
      </c>
      <c r="C17" s="137" t="s">
        <v>1104</v>
      </c>
      <c r="D17" s="138">
        <v>122.33199999999999</v>
      </c>
      <c r="E17" s="139">
        <v>1.5817300000000001</v>
      </c>
      <c r="F17" s="140">
        <v>4.7201599999999999</v>
      </c>
      <c r="G17" s="142">
        <v>12</v>
      </c>
      <c r="H17" s="137" t="s">
        <v>1091</v>
      </c>
      <c r="I17" s="138">
        <v>120.04900000000001</v>
      </c>
      <c r="J17" s="139">
        <v>1.70353</v>
      </c>
      <c r="K17" s="140">
        <v>4.2518799999999999</v>
      </c>
      <c r="N17" s="236"/>
      <c r="O17" s="236"/>
      <c r="P17" s="237"/>
    </row>
    <row r="18" spans="2:16" ht="10.5" customHeight="1" x14ac:dyDescent="0.15">
      <c r="B18" s="142">
        <v>13</v>
      </c>
      <c r="C18" s="137" t="s">
        <v>1083</v>
      </c>
      <c r="D18" s="138">
        <v>116.538</v>
      </c>
      <c r="E18" s="139">
        <v>1.50682</v>
      </c>
      <c r="F18" s="140">
        <v>8.9521999999999995</v>
      </c>
      <c r="G18" s="142">
        <v>13</v>
      </c>
      <c r="H18" s="137" t="s">
        <v>1108</v>
      </c>
      <c r="I18" s="138">
        <v>114.258</v>
      </c>
      <c r="J18" s="139">
        <v>1.62134</v>
      </c>
      <c r="K18" s="140">
        <v>5.7476500000000001</v>
      </c>
    </row>
    <row r="19" spans="2:16" ht="10.5" customHeight="1" x14ac:dyDescent="0.15">
      <c r="B19" s="142">
        <v>14</v>
      </c>
      <c r="C19" s="137" t="s">
        <v>1132</v>
      </c>
      <c r="D19" s="138">
        <v>95.527900000000002</v>
      </c>
      <c r="E19" s="139">
        <v>1.23516</v>
      </c>
      <c r="F19" s="140">
        <v>10.0913</v>
      </c>
      <c r="G19" s="142">
        <v>14</v>
      </c>
      <c r="H19" s="137" t="s">
        <v>1107</v>
      </c>
      <c r="I19" s="138">
        <v>102.70399999999999</v>
      </c>
      <c r="J19" s="139">
        <v>1.45739</v>
      </c>
      <c r="K19" s="140">
        <v>0.920323</v>
      </c>
      <c r="N19" s="236"/>
      <c r="O19" s="236"/>
      <c r="P19" s="237"/>
    </row>
    <row r="20" spans="2:16" ht="10.5" customHeight="1" x14ac:dyDescent="0.15">
      <c r="B20" s="142">
        <v>15</v>
      </c>
      <c r="C20" s="137" t="s">
        <v>1108</v>
      </c>
      <c r="D20" s="138">
        <v>90.832599999999999</v>
      </c>
      <c r="E20" s="139">
        <v>1.17445</v>
      </c>
      <c r="F20" s="140">
        <v>8.4757499999999997</v>
      </c>
      <c r="G20" s="142">
        <v>15</v>
      </c>
      <c r="H20" s="137" t="s">
        <v>1083</v>
      </c>
      <c r="I20" s="138">
        <v>93.794399999999996</v>
      </c>
      <c r="J20" s="139">
        <v>1.3309599999999999</v>
      </c>
      <c r="K20" s="140">
        <v>5.0421100000000001</v>
      </c>
      <c r="N20" s="236"/>
      <c r="O20" s="236"/>
      <c r="P20" s="237"/>
    </row>
    <row r="21" spans="2:16" ht="10.5" customHeight="1" x14ac:dyDescent="0.15">
      <c r="B21" s="142">
        <v>16</v>
      </c>
      <c r="C21" s="137" t="s">
        <v>1106</v>
      </c>
      <c r="D21" s="138">
        <v>75.389200000000002</v>
      </c>
      <c r="E21" s="139">
        <v>0.97477000000000003</v>
      </c>
      <c r="F21" s="140">
        <v>5.9859200000000001</v>
      </c>
      <c r="G21" s="142">
        <v>16</v>
      </c>
      <c r="H21" s="137" t="s">
        <v>1102</v>
      </c>
      <c r="I21" s="138">
        <v>93.536000000000001</v>
      </c>
      <c r="J21" s="139">
        <v>1.3272999999999999</v>
      </c>
      <c r="K21" s="140">
        <v>16.490400000000001</v>
      </c>
      <c r="N21" s="236"/>
      <c r="O21" s="236"/>
      <c r="P21" s="237"/>
    </row>
    <row r="22" spans="2:16" ht="10.5" customHeight="1" x14ac:dyDescent="0.15">
      <c r="B22" s="142">
        <v>17</v>
      </c>
      <c r="C22" s="137" t="s">
        <v>1110</v>
      </c>
      <c r="D22" s="138">
        <v>66.924300000000002</v>
      </c>
      <c r="E22" s="139">
        <v>0.86531999999999998</v>
      </c>
      <c r="F22" s="140">
        <v>10.7811</v>
      </c>
      <c r="G22" s="142">
        <v>17</v>
      </c>
      <c r="H22" s="238" t="s">
        <v>1094</v>
      </c>
      <c r="I22" s="138">
        <v>77.811099999999996</v>
      </c>
      <c r="J22" s="139">
        <v>1.10416</v>
      </c>
      <c r="K22" s="140">
        <v>6.8804400000000001</v>
      </c>
      <c r="N22" s="236"/>
      <c r="O22" s="236"/>
      <c r="P22" s="237"/>
    </row>
    <row r="23" spans="2:16" ht="10.5" customHeight="1" x14ac:dyDescent="0.15">
      <c r="B23" s="142">
        <v>18</v>
      </c>
      <c r="C23" s="137" t="s">
        <v>1094</v>
      </c>
      <c r="D23" s="138">
        <v>65.628900000000002</v>
      </c>
      <c r="E23" s="139">
        <v>0.84857199999999999</v>
      </c>
      <c r="F23" s="140">
        <v>2.4212899999999999</v>
      </c>
      <c r="G23" s="142">
        <v>18</v>
      </c>
      <c r="H23" s="137" t="s">
        <v>1095</v>
      </c>
      <c r="I23" s="138">
        <v>77.007000000000005</v>
      </c>
      <c r="J23" s="139">
        <v>1.0927500000000001</v>
      </c>
      <c r="K23" s="140">
        <v>9.1508299999999991</v>
      </c>
      <c r="N23" s="236"/>
      <c r="O23" s="236"/>
      <c r="P23" s="237"/>
    </row>
    <row r="24" spans="2:16" ht="10.5" customHeight="1" x14ac:dyDescent="0.15">
      <c r="B24" s="142">
        <v>19</v>
      </c>
      <c r="C24" s="137" t="s">
        <v>1105</v>
      </c>
      <c r="D24" s="138">
        <v>64.210499999999996</v>
      </c>
      <c r="E24" s="139">
        <v>0.83023199999999997</v>
      </c>
      <c r="F24" s="140">
        <v>20.410699999999999</v>
      </c>
      <c r="G24" s="142">
        <v>19</v>
      </c>
      <c r="H24" s="137" t="s">
        <v>1106</v>
      </c>
      <c r="I24" s="138">
        <v>76.847499999999997</v>
      </c>
      <c r="J24" s="139">
        <v>1.0904799999999999</v>
      </c>
      <c r="K24" s="140">
        <v>4.33901</v>
      </c>
      <c r="N24" s="236"/>
      <c r="O24" s="236"/>
      <c r="P24" s="237"/>
    </row>
    <row r="25" spans="2:16" ht="10.5" customHeight="1" x14ac:dyDescent="0.15">
      <c r="B25" s="142">
        <v>20</v>
      </c>
      <c r="C25" s="137" t="s">
        <v>1095</v>
      </c>
      <c r="D25" s="138">
        <v>63.787999999999997</v>
      </c>
      <c r="E25" s="139">
        <v>0.82476899999999997</v>
      </c>
      <c r="F25" s="140">
        <v>8.7604399999999991</v>
      </c>
      <c r="G25" s="142">
        <v>20</v>
      </c>
      <c r="H25" s="238" t="s">
        <v>1124</v>
      </c>
      <c r="I25" s="138">
        <v>71.239400000000003</v>
      </c>
      <c r="J25" s="139">
        <v>1.0108999999999999</v>
      </c>
      <c r="K25" s="140">
        <v>10.406599999999999</v>
      </c>
      <c r="N25" s="236"/>
      <c r="O25" s="236"/>
      <c r="P25" s="237"/>
    </row>
    <row r="26" spans="2:16" ht="10.5" customHeight="1" x14ac:dyDescent="0.15">
      <c r="B26" s="142">
        <v>21</v>
      </c>
      <c r="C26" s="137" t="s">
        <v>1124</v>
      </c>
      <c r="D26" s="138">
        <v>60.919600000000003</v>
      </c>
      <c r="E26" s="139">
        <v>0.78768099999999996</v>
      </c>
      <c r="F26" s="239">
        <v>9.2985799999999994</v>
      </c>
      <c r="G26" s="142">
        <v>21</v>
      </c>
      <c r="H26" s="137" t="s">
        <v>1105</v>
      </c>
      <c r="I26" s="138">
        <v>64.224100000000007</v>
      </c>
      <c r="J26" s="139">
        <v>0.91135299999999997</v>
      </c>
      <c r="K26" s="140">
        <v>14.381500000000001</v>
      </c>
      <c r="N26" s="236"/>
      <c r="O26" s="236"/>
      <c r="P26" s="237"/>
    </row>
    <row r="27" spans="2:16" ht="10.5" customHeight="1" x14ac:dyDescent="0.15">
      <c r="B27" s="142">
        <v>22</v>
      </c>
      <c r="C27" s="137" t="s">
        <v>1107</v>
      </c>
      <c r="D27" s="138">
        <v>53.534999999999997</v>
      </c>
      <c r="E27" s="139">
        <v>0.69219900000000001</v>
      </c>
      <c r="F27" s="141">
        <v>10.722</v>
      </c>
      <c r="G27" s="142">
        <v>22</v>
      </c>
      <c r="H27" s="137" t="s">
        <v>1113</v>
      </c>
      <c r="I27" s="138">
        <v>62.871499999999997</v>
      </c>
      <c r="J27" s="139">
        <v>0.89215999999999995</v>
      </c>
      <c r="K27" s="141">
        <v>9.3515499999999996</v>
      </c>
      <c r="N27" s="236"/>
      <c r="O27" s="236"/>
      <c r="P27" s="237"/>
    </row>
    <row r="28" spans="2:16" ht="10.5" customHeight="1" x14ac:dyDescent="0.15">
      <c r="B28" s="142">
        <v>23</v>
      </c>
      <c r="C28" s="137" t="s">
        <v>1125</v>
      </c>
      <c r="D28" s="138">
        <v>51.454300000000003</v>
      </c>
      <c r="E28" s="139">
        <v>0.66529700000000003</v>
      </c>
      <c r="F28" s="141">
        <v>1.6036600000000001</v>
      </c>
      <c r="G28" s="142">
        <v>23</v>
      </c>
      <c r="H28" s="137" t="s">
        <v>1104</v>
      </c>
      <c r="I28" s="138">
        <v>58.012999999999998</v>
      </c>
      <c r="J28" s="139">
        <v>0.82321699999999998</v>
      </c>
      <c r="K28" s="141">
        <v>6.3151700000000002</v>
      </c>
      <c r="N28" s="236"/>
      <c r="O28" s="236"/>
      <c r="P28" s="237"/>
    </row>
    <row r="29" spans="2:16" ht="10.5" customHeight="1" x14ac:dyDescent="0.15">
      <c r="B29" s="142">
        <v>24</v>
      </c>
      <c r="C29" s="137" t="s">
        <v>1102</v>
      </c>
      <c r="D29" s="138">
        <v>45.28</v>
      </c>
      <c r="E29" s="139">
        <v>0.58546299999999996</v>
      </c>
      <c r="F29" s="140">
        <v>7.5943399999999999</v>
      </c>
      <c r="G29" s="142">
        <v>24</v>
      </c>
      <c r="H29" s="137" t="s">
        <v>1132</v>
      </c>
      <c r="I29" s="138">
        <v>47.080800000000004</v>
      </c>
      <c r="J29" s="139">
        <v>0.66808699999999999</v>
      </c>
      <c r="K29" s="140">
        <v>18.680299999999999</v>
      </c>
      <c r="N29" s="236"/>
      <c r="O29" s="236"/>
      <c r="P29" s="237"/>
    </row>
    <row r="30" spans="2:16" ht="10.5" customHeight="1" x14ac:dyDescent="0.15">
      <c r="B30" s="142">
        <v>25</v>
      </c>
      <c r="C30" s="137" t="s">
        <v>1156</v>
      </c>
      <c r="D30" s="138">
        <v>43.637500000000003</v>
      </c>
      <c r="E30" s="139">
        <v>0.56422600000000001</v>
      </c>
      <c r="F30" s="140">
        <v>6.5083799999999998</v>
      </c>
      <c r="G30" s="142">
        <v>25</v>
      </c>
      <c r="H30" s="137" t="s">
        <v>1101</v>
      </c>
      <c r="I30" s="138">
        <v>40.289000000000001</v>
      </c>
      <c r="J30" s="139">
        <v>0.57170900000000002</v>
      </c>
      <c r="K30" s="140">
        <v>14.0976</v>
      </c>
      <c r="N30" s="236"/>
      <c r="O30" s="236"/>
      <c r="P30" s="237"/>
    </row>
    <row r="31" spans="2:16" ht="10.5" customHeight="1" x14ac:dyDescent="0.15">
      <c r="B31" s="142">
        <v>26</v>
      </c>
      <c r="C31" s="238" t="s">
        <v>1113</v>
      </c>
      <c r="D31" s="138">
        <v>42.2804</v>
      </c>
      <c r="E31" s="139">
        <v>0.54667900000000003</v>
      </c>
      <c r="F31" s="141">
        <v>8.9040599999999994</v>
      </c>
      <c r="G31" s="142">
        <v>26</v>
      </c>
      <c r="H31" s="238" t="s">
        <v>1125</v>
      </c>
      <c r="I31" s="138">
        <v>37.771799999999999</v>
      </c>
      <c r="J31" s="139">
        <v>0.53598999999999997</v>
      </c>
      <c r="K31" s="141">
        <v>3.85181</v>
      </c>
      <c r="N31" s="236"/>
      <c r="O31" s="236"/>
      <c r="P31" s="237"/>
    </row>
    <row r="32" spans="2:16" ht="10.5" customHeight="1" x14ac:dyDescent="0.15">
      <c r="B32" s="142">
        <v>27</v>
      </c>
      <c r="C32" s="137" t="s">
        <v>1130</v>
      </c>
      <c r="D32" s="138">
        <v>33.5169</v>
      </c>
      <c r="E32" s="139">
        <v>0.43336799999999998</v>
      </c>
      <c r="F32" s="140">
        <v>17.850899999999999</v>
      </c>
      <c r="G32" s="142">
        <v>27</v>
      </c>
      <c r="H32" s="137" t="s">
        <v>1134</v>
      </c>
      <c r="I32" s="138">
        <v>29.074000000000002</v>
      </c>
      <c r="J32" s="139">
        <v>0.41256599999999999</v>
      </c>
      <c r="K32" s="140">
        <v>28.036300000000001</v>
      </c>
      <c r="N32" s="236"/>
      <c r="O32" s="236"/>
      <c r="P32" s="237"/>
    </row>
    <row r="33" spans="2:16" ht="10.5" customHeight="1" x14ac:dyDescent="0.15">
      <c r="B33" s="142">
        <v>28</v>
      </c>
      <c r="C33" s="137" t="s">
        <v>1135</v>
      </c>
      <c r="D33" s="138">
        <v>32.915199999999999</v>
      </c>
      <c r="E33" s="139">
        <v>0.42558800000000002</v>
      </c>
      <c r="F33" s="141">
        <v>18.564699999999998</v>
      </c>
      <c r="G33" s="142">
        <v>28</v>
      </c>
      <c r="H33" s="137" t="s">
        <v>1133</v>
      </c>
      <c r="I33" s="138">
        <v>28.916799999999999</v>
      </c>
      <c r="J33" s="139">
        <v>0.41033500000000001</v>
      </c>
      <c r="K33" s="141">
        <v>-9.8911899999999999</v>
      </c>
      <c r="N33" s="236"/>
      <c r="O33" s="236"/>
      <c r="P33" s="237"/>
    </row>
    <row r="34" spans="2:16" ht="10.5" customHeight="1" x14ac:dyDescent="0.15">
      <c r="B34" s="142">
        <v>29</v>
      </c>
      <c r="C34" s="137" t="s">
        <v>1101</v>
      </c>
      <c r="D34" s="138">
        <v>30.079000000000001</v>
      </c>
      <c r="E34" s="139">
        <v>0.38891700000000001</v>
      </c>
      <c r="F34" s="141">
        <v>18.997499999999999</v>
      </c>
      <c r="G34" s="142">
        <v>29</v>
      </c>
      <c r="H34" s="238" t="s">
        <v>1157</v>
      </c>
      <c r="I34" s="138">
        <v>28.64</v>
      </c>
      <c r="J34" s="139">
        <v>0.40640799999999999</v>
      </c>
      <c r="K34" s="141">
        <v>6.0136700000000003</v>
      </c>
      <c r="N34" s="236"/>
      <c r="O34" s="236"/>
      <c r="P34" s="237"/>
    </row>
    <row r="35" spans="2:16" ht="10.5" customHeight="1" x14ac:dyDescent="0.15">
      <c r="B35" s="142">
        <v>30</v>
      </c>
      <c r="C35" s="137" t="s">
        <v>1133</v>
      </c>
      <c r="D35" s="138">
        <v>23.638200000000001</v>
      </c>
      <c r="E35" s="139">
        <v>0.30563800000000002</v>
      </c>
      <c r="F35" s="140">
        <v>-20.286300000000001</v>
      </c>
      <c r="G35" s="142">
        <v>30</v>
      </c>
      <c r="H35" s="137" t="s">
        <v>1131</v>
      </c>
      <c r="I35" s="138">
        <v>27.906300000000002</v>
      </c>
      <c r="J35" s="139">
        <v>0.33425199999999999</v>
      </c>
      <c r="K35" s="140">
        <v>-20.8628</v>
      </c>
      <c r="N35" s="236"/>
      <c r="O35" s="236"/>
      <c r="P35" s="237"/>
    </row>
    <row r="36" spans="2:16" ht="12" customHeight="1" x14ac:dyDescent="0.15">
      <c r="B36" s="142"/>
      <c r="C36" s="145" t="s">
        <v>1150</v>
      </c>
      <c r="D36" s="146">
        <v>7171.9444999999969</v>
      </c>
      <c r="E36" s="147">
        <v>92.727751696638748</v>
      </c>
      <c r="F36" s="148" t="s">
        <v>1115</v>
      </c>
      <c r="G36" s="149"/>
      <c r="H36" s="150" t="s">
        <v>1150</v>
      </c>
      <c r="I36" s="146">
        <v>6426.5746999999992</v>
      </c>
      <c r="J36" s="147">
        <v>91.13821393016481</v>
      </c>
      <c r="K36" s="148" t="s">
        <v>1115</v>
      </c>
    </row>
    <row r="37" spans="2:16" ht="12" customHeight="1" x14ac:dyDescent="0.15">
      <c r="B37" s="130"/>
      <c r="C37" s="184" t="s">
        <v>1158</v>
      </c>
      <c r="D37" s="153">
        <v>7734.41</v>
      </c>
      <c r="E37" s="154">
        <v>100</v>
      </c>
      <c r="F37" s="155">
        <v>7.5307500000000003</v>
      </c>
      <c r="G37" s="156"/>
      <c r="H37" s="184" t="s">
        <v>1158</v>
      </c>
      <c r="I37" s="153">
        <v>7051.46</v>
      </c>
      <c r="J37" s="154">
        <v>100</v>
      </c>
      <c r="K37" s="155">
        <v>6.8688099999999999</v>
      </c>
    </row>
    <row r="38" spans="2:16" ht="3.75" customHeight="1" x14ac:dyDescent="0.15">
      <c r="C38" s="170"/>
    </row>
    <row r="39" spans="2:16" ht="18" customHeight="1" x14ac:dyDescent="0.15">
      <c r="B39" s="328" t="s">
        <v>1152</v>
      </c>
      <c r="C39" s="328"/>
      <c r="D39" s="328"/>
      <c r="E39" s="328"/>
      <c r="F39" s="328"/>
      <c r="G39" s="328"/>
      <c r="H39" s="328"/>
      <c r="I39" s="328"/>
      <c r="J39" s="328"/>
      <c r="K39" s="328"/>
    </row>
    <row r="40" spans="2:16" ht="9" customHeight="1" x14ac:dyDescent="0.15">
      <c r="B40" s="165" t="s">
        <v>1159</v>
      </c>
    </row>
    <row r="41" spans="2:16" ht="9" customHeight="1" x14ac:dyDescent="0.15">
      <c r="B41" s="165" t="s">
        <v>1120</v>
      </c>
    </row>
    <row r="42" spans="2:16" ht="3.75" customHeight="1" x14ac:dyDescent="0.15">
      <c r="B42" s="170"/>
      <c r="C42" s="170"/>
      <c r="D42" s="170"/>
      <c r="E42" s="170"/>
      <c r="F42" s="170"/>
      <c r="G42" s="170"/>
      <c r="H42" s="170"/>
      <c r="I42" s="170"/>
      <c r="J42" s="170"/>
      <c r="K42" s="170"/>
    </row>
  </sheetData>
  <mergeCells count="4">
    <mergeCell ref="B1:K1"/>
    <mergeCell ref="B2:K2"/>
    <mergeCell ref="B3:K3"/>
    <mergeCell ref="B39:K39"/>
  </mergeCells>
  <conditionalFormatting sqref="F6:F37 K6:K37">
    <cfRule type="cellIs" dxfId="3" priority="1" stopIfTrue="1" operator="lessThan">
      <formula>-100</formula>
    </cfRule>
    <cfRule type="cellIs" dxfId="2" priority="2" stopIfTrue="1" operator="between">
      <formula>500</formula>
      <formula>999999999</formula>
    </cfRule>
  </conditionalFormatting>
  <printOptions horizontalCentered="1"/>
  <pageMargins left="0.78740157480314965" right="0.78740157480314965" top="0.31496062992126" bottom="0" header="0" footer="0"/>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25FBF-9DEB-4755-B213-A3CA9C38352E}">
  <sheetPr transitionEvaluation="1"/>
  <dimension ref="B2:N42"/>
  <sheetViews>
    <sheetView showGridLines="0" defaultGridColor="0" colorId="22" zoomScaleNormal="100" workbookViewId="0"/>
  </sheetViews>
  <sheetFormatPr defaultColWidth="6.7109375" defaultRowHeight="9" customHeight="1" x14ac:dyDescent="0.15"/>
  <cols>
    <col min="1" max="1" width="1.7109375" style="124" customWidth="1"/>
    <col min="2" max="2" width="4.5703125" style="124" customWidth="1"/>
    <col min="3" max="3" width="19.7109375" style="124" customWidth="1"/>
    <col min="4" max="4" width="4.7109375" style="124" customWidth="1"/>
    <col min="5" max="5" width="5" style="124" customWidth="1"/>
    <col min="6" max="6" width="8.5703125" style="124" customWidth="1"/>
    <col min="7" max="7" width="4.5703125" style="124" customWidth="1"/>
    <col min="8" max="8" width="19.7109375" style="124" customWidth="1"/>
    <col min="9" max="9" width="4.7109375" style="124" customWidth="1"/>
    <col min="10" max="10" width="5" style="124" customWidth="1"/>
    <col min="11" max="11" width="7.7109375" style="124" customWidth="1"/>
    <col min="12" max="12" width="1.7109375" style="124" customWidth="1"/>
    <col min="13" max="16384" width="6.7109375" style="124"/>
  </cols>
  <sheetData>
    <row r="2" spans="2:14" s="123" customFormat="1" ht="39" customHeight="1" x14ac:dyDescent="0.15">
      <c r="B2" s="321" t="s">
        <v>1160</v>
      </c>
      <c r="C2" s="321"/>
      <c r="D2" s="321"/>
      <c r="E2" s="321"/>
      <c r="F2" s="321"/>
      <c r="G2" s="321"/>
      <c r="H2" s="321"/>
      <c r="I2" s="321"/>
      <c r="J2" s="321"/>
      <c r="K2" s="321"/>
    </row>
    <row r="3" spans="2:14" s="123" customFormat="1" ht="21" customHeight="1" x14ac:dyDescent="0.15">
      <c r="B3" s="322" t="s">
        <v>1072</v>
      </c>
      <c r="C3" s="322"/>
      <c r="D3" s="322"/>
      <c r="E3" s="322"/>
      <c r="F3" s="322"/>
      <c r="G3" s="322"/>
      <c r="H3" s="322"/>
      <c r="I3" s="322"/>
      <c r="J3" s="322"/>
      <c r="K3" s="322"/>
    </row>
    <row r="4" spans="2:14" ht="30" customHeight="1" x14ac:dyDescent="0.25">
      <c r="B4" s="125" t="s">
        <v>1139</v>
      </c>
      <c r="C4" s="177" t="s">
        <v>1140</v>
      </c>
      <c r="D4" s="178" t="s">
        <v>1141</v>
      </c>
      <c r="E4" s="179" t="s">
        <v>1142</v>
      </c>
      <c r="F4" s="181" t="s">
        <v>1143</v>
      </c>
      <c r="G4" s="125" t="s">
        <v>1139</v>
      </c>
      <c r="H4" s="177" t="s">
        <v>1144</v>
      </c>
      <c r="I4" s="178" t="s">
        <v>1141</v>
      </c>
      <c r="J4" s="179" t="s">
        <v>1142</v>
      </c>
      <c r="K4" s="181" t="s">
        <v>1143</v>
      </c>
      <c r="N4" s="1" t="str">
        <f>HYPERLINK("#'Contents'!A1","&lt;&lt;Back")</f>
        <v>&lt;&lt;Back</v>
      </c>
    </row>
    <row r="5" spans="2:14" ht="3.75" customHeight="1" x14ac:dyDescent="0.15"/>
    <row r="6" spans="2:14" ht="10.5" customHeight="1" x14ac:dyDescent="0.15">
      <c r="B6" s="132">
        <v>1</v>
      </c>
      <c r="C6" s="133" t="s">
        <v>1161</v>
      </c>
      <c r="D6" s="134">
        <v>821.35534999999993</v>
      </c>
      <c r="E6" s="135">
        <v>15.572879127302652</v>
      </c>
      <c r="F6" s="136">
        <v>9.9827953339565791</v>
      </c>
      <c r="G6" s="132">
        <v>1</v>
      </c>
      <c r="H6" s="133" t="s">
        <v>1161</v>
      </c>
      <c r="I6" s="134">
        <v>538.24380000000008</v>
      </c>
      <c r="J6" s="135">
        <v>12.0768159312215</v>
      </c>
      <c r="K6" s="136">
        <v>13.308031995329838</v>
      </c>
    </row>
    <row r="7" spans="2:14" ht="10.5" customHeight="1" x14ac:dyDescent="0.15">
      <c r="B7" s="142">
        <v>2</v>
      </c>
      <c r="C7" s="137" t="s">
        <v>773</v>
      </c>
      <c r="D7" s="134">
        <v>543.90944419919003</v>
      </c>
      <c r="E7" s="135">
        <v>10.312510937820459</v>
      </c>
      <c r="F7" s="136">
        <v>11.219442154449883</v>
      </c>
      <c r="G7" s="132">
        <v>2</v>
      </c>
      <c r="H7" s="133" t="s">
        <v>785</v>
      </c>
      <c r="I7" s="134">
        <v>469.00861361480497</v>
      </c>
      <c r="J7" s="135">
        <v>10.523355209634341</v>
      </c>
      <c r="K7" s="136">
        <v>18.429675776528949</v>
      </c>
    </row>
    <row r="8" spans="2:14" ht="10.5" customHeight="1" x14ac:dyDescent="0.15">
      <c r="B8" s="142">
        <v>3</v>
      </c>
      <c r="C8" s="137" t="s">
        <v>785</v>
      </c>
      <c r="D8" s="138">
        <v>461.17006862476001</v>
      </c>
      <c r="E8" s="139">
        <v>8.7437742212591143</v>
      </c>
      <c r="F8" s="140">
        <v>7.466439954646809</v>
      </c>
      <c r="G8" s="142">
        <v>3</v>
      </c>
      <c r="H8" s="137" t="s">
        <v>775</v>
      </c>
      <c r="I8" s="138">
        <v>304.21353112697398</v>
      </c>
      <c r="J8" s="139">
        <v>6.82577452672448</v>
      </c>
      <c r="K8" s="140">
        <v>8.9344435539791078</v>
      </c>
    </row>
    <row r="9" spans="2:14" ht="10.5" customHeight="1" x14ac:dyDescent="0.15">
      <c r="B9" s="142">
        <v>4</v>
      </c>
      <c r="C9" s="137" t="s">
        <v>772</v>
      </c>
      <c r="D9" s="138">
        <v>317.30272034576399</v>
      </c>
      <c r="E9" s="139">
        <v>6.016052504812806</v>
      </c>
      <c r="F9" s="140">
        <v>14.529527382669439</v>
      </c>
      <c r="G9" s="142">
        <v>4</v>
      </c>
      <c r="H9" s="137" t="s">
        <v>773</v>
      </c>
      <c r="I9" s="138">
        <v>262.52824478751899</v>
      </c>
      <c r="J9" s="139">
        <v>5.8904631860980583</v>
      </c>
      <c r="K9" s="140">
        <v>9.9975425404355924</v>
      </c>
    </row>
    <row r="10" spans="2:14" ht="10.5" customHeight="1" x14ac:dyDescent="0.15">
      <c r="B10" s="142">
        <v>5</v>
      </c>
      <c r="C10" s="137" t="s">
        <v>775</v>
      </c>
      <c r="D10" s="138">
        <v>316.897866319054</v>
      </c>
      <c r="E10" s="139">
        <v>6.0083764814909184</v>
      </c>
      <c r="F10" s="140">
        <v>9.1048040276284254</v>
      </c>
      <c r="G10" s="142">
        <v>5</v>
      </c>
      <c r="H10" s="137" t="s">
        <v>1162</v>
      </c>
      <c r="I10" s="138">
        <v>212.81138660204698</v>
      </c>
      <c r="J10" s="139">
        <v>4.7749438898524019</v>
      </c>
      <c r="K10" s="140">
        <v>8.2839505761729146</v>
      </c>
    </row>
    <row r="11" spans="2:14" ht="10.5" customHeight="1" x14ac:dyDescent="0.15">
      <c r="B11" s="142">
        <v>6</v>
      </c>
      <c r="C11" s="137" t="s">
        <v>770</v>
      </c>
      <c r="D11" s="138">
        <v>243.113052736447</v>
      </c>
      <c r="E11" s="139">
        <v>4.6094180606898636</v>
      </c>
      <c r="F11" s="141">
        <v>10.217468886495872</v>
      </c>
      <c r="G11" s="142">
        <v>6</v>
      </c>
      <c r="H11" s="137" t="s">
        <v>939</v>
      </c>
      <c r="I11" s="138">
        <v>206.20691039810302</v>
      </c>
      <c r="J11" s="139">
        <v>4.626756314933445</v>
      </c>
      <c r="K11" s="141">
        <v>8.1177400547788956</v>
      </c>
    </row>
    <row r="12" spans="2:14" ht="10.5" customHeight="1" x14ac:dyDescent="0.15">
      <c r="B12" s="142">
        <v>7</v>
      </c>
      <c r="C12" s="137" t="s">
        <v>939</v>
      </c>
      <c r="D12" s="138">
        <v>234.20499445485399</v>
      </c>
      <c r="E12" s="139">
        <v>4.4405214742389258</v>
      </c>
      <c r="F12" s="140">
        <v>9.7295222977918989</v>
      </c>
      <c r="G12" s="142">
        <v>7</v>
      </c>
      <c r="H12" s="137" t="s">
        <v>786</v>
      </c>
      <c r="I12" s="138">
        <v>196.565952853835</v>
      </c>
      <c r="J12" s="139">
        <v>4.4104378554122281</v>
      </c>
      <c r="K12" s="140">
        <v>9.4713346048225464</v>
      </c>
    </row>
    <row r="13" spans="2:14" ht="10.5" customHeight="1" x14ac:dyDescent="0.15">
      <c r="B13" s="142">
        <v>8</v>
      </c>
      <c r="C13" s="137" t="s">
        <v>1162</v>
      </c>
      <c r="D13" s="138">
        <v>228.82173609061999</v>
      </c>
      <c r="E13" s="139">
        <v>4.3384550156503785</v>
      </c>
      <c r="F13" s="140">
        <v>7.2107889270866057</v>
      </c>
      <c r="G13" s="142">
        <v>8</v>
      </c>
      <c r="H13" s="137" t="s">
        <v>771</v>
      </c>
      <c r="I13" s="138">
        <v>180.576374213223</v>
      </c>
      <c r="J13" s="139">
        <v>4.0516725560061566</v>
      </c>
      <c r="K13" s="140">
        <v>7.096497170842829</v>
      </c>
    </row>
    <row r="14" spans="2:14" ht="10.5" customHeight="1" x14ac:dyDescent="0.15">
      <c r="B14" s="142">
        <v>9</v>
      </c>
      <c r="C14" s="137" t="s">
        <v>786</v>
      </c>
      <c r="D14" s="138">
        <v>218.192038047995</v>
      </c>
      <c r="E14" s="139">
        <v>4.1369161777070635</v>
      </c>
      <c r="F14" s="140">
        <v>6.0235716540863837</v>
      </c>
      <c r="G14" s="142">
        <v>9</v>
      </c>
      <c r="H14" s="137" t="s">
        <v>770</v>
      </c>
      <c r="I14" s="138">
        <v>167.95524098168499</v>
      </c>
      <c r="J14" s="139">
        <v>3.7684865669047358</v>
      </c>
      <c r="K14" s="140">
        <v>1.0420630524877876</v>
      </c>
    </row>
    <row r="15" spans="2:14" ht="10.5" customHeight="1" x14ac:dyDescent="0.15">
      <c r="B15" s="142">
        <v>10</v>
      </c>
      <c r="C15" s="137" t="s">
        <v>1163</v>
      </c>
      <c r="D15" s="138">
        <v>148.054001299774</v>
      </c>
      <c r="E15" s="139">
        <v>2.8071005643962632</v>
      </c>
      <c r="F15" s="140">
        <v>17.500705604462887</v>
      </c>
      <c r="G15" s="142">
        <v>10</v>
      </c>
      <c r="H15" s="137" t="s">
        <v>1164</v>
      </c>
      <c r="I15" s="138">
        <v>151.47033595683101</v>
      </c>
      <c r="J15" s="139">
        <v>3.3986074087447529</v>
      </c>
      <c r="K15" s="140">
        <v>7.2837123687179233</v>
      </c>
    </row>
    <row r="16" spans="2:14" ht="10.5" customHeight="1" x14ac:dyDescent="0.15">
      <c r="B16" s="142">
        <v>11</v>
      </c>
      <c r="C16" s="137" t="s">
        <v>1164</v>
      </c>
      <c r="D16" s="138">
        <v>133.35856442258901</v>
      </c>
      <c r="E16" s="139">
        <v>2.5284754087784078</v>
      </c>
      <c r="F16" s="140">
        <v>5.2686729387879545</v>
      </c>
      <c r="G16" s="142">
        <v>11</v>
      </c>
      <c r="H16" s="137" t="s">
        <v>772</v>
      </c>
      <c r="I16" s="138">
        <v>124.223128730806</v>
      </c>
      <c r="J16" s="139">
        <v>2.7872496814313084</v>
      </c>
      <c r="K16" s="140">
        <v>3.6790684863643861</v>
      </c>
      <c r="M16" s="236"/>
    </row>
    <row r="17" spans="2:13" ht="10.5" customHeight="1" x14ac:dyDescent="0.15">
      <c r="B17" s="142">
        <v>12</v>
      </c>
      <c r="C17" s="137" t="s">
        <v>771</v>
      </c>
      <c r="D17" s="138">
        <v>128.20753367147901</v>
      </c>
      <c r="E17" s="139">
        <v>2.4308119805581438</v>
      </c>
      <c r="F17" s="140">
        <v>6.879042484469144</v>
      </c>
      <c r="G17" s="142">
        <v>12</v>
      </c>
      <c r="H17" s="137" t="s">
        <v>1163</v>
      </c>
      <c r="I17" s="138">
        <v>110.82265458373701</v>
      </c>
      <c r="J17" s="139">
        <v>2.4865772730073847</v>
      </c>
      <c r="K17" s="140">
        <v>22.102720111560263</v>
      </c>
      <c r="M17" s="236"/>
    </row>
    <row r="18" spans="2:13" ht="10.5" customHeight="1" x14ac:dyDescent="0.15">
      <c r="B18" s="142">
        <v>13</v>
      </c>
      <c r="C18" s="137" t="s">
        <v>1165</v>
      </c>
      <c r="D18" s="138">
        <v>97.212909913942909</v>
      </c>
      <c r="E18" s="139">
        <v>1.8431546050113319</v>
      </c>
      <c r="F18" s="140">
        <v>5.5025523045967706</v>
      </c>
      <c r="G18" s="142">
        <v>13</v>
      </c>
      <c r="H18" s="137" t="s">
        <v>1165</v>
      </c>
      <c r="I18" s="138">
        <v>97.44315215616291</v>
      </c>
      <c r="J18" s="139">
        <v>2.1863754163967863</v>
      </c>
      <c r="K18" s="140">
        <v>6.0109411476303238</v>
      </c>
      <c r="M18" s="236"/>
    </row>
    <row r="19" spans="2:13" ht="10.5" customHeight="1" x14ac:dyDescent="0.15">
      <c r="B19" s="142">
        <v>14</v>
      </c>
      <c r="C19" s="137" t="s">
        <v>937</v>
      </c>
      <c r="D19" s="138">
        <v>97.02400484498709</v>
      </c>
      <c r="E19" s="139">
        <v>1.839572969114782</v>
      </c>
      <c r="F19" s="140">
        <v>18.224230796784148</v>
      </c>
      <c r="G19" s="142">
        <v>14</v>
      </c>
      <c r="H19" s="137" t="s">
        <v>1166</v>
      </c>
      <c r="I19" s="138">
        <v>97.175412103123804</v>
      </c>
      <c r="J19" s="139">
        <v>2.1803680135470578</v>
      </c>
      <c r="K19" s="140">
        <v>17.510930584145321</v>
      </c>
    </row>
    <row r="20" spans="2:13" ht="10.5" customHeight="1" x14ac:dyDescent="0.15">
      <c r="B20" s="142">
        <v>15</v>
      </c>
      <c r="C20" s="137" t="s">
        <v>778</v>
      </c>
      <c r="D20" s="138">
        <v>92.160702800739799</v>
      </c>
      <c r="E20" s="139">
        <v>1.7473648707629215</v>
      </c>
      <c r="F20" s="140">
        <v>0.42236047202994464</v>
      </c>
      <c r="G20" s="142">
        <v>15</v>
      </c>
      <c r="H20" s="137" t="s">
        <v>778</v>
      </c>
      <c r="I20" s="138">
        <v>90.509547234935695</v>
      </c>
      <c r="J20" s="139">
        <v>2.0308030338194625</v>
      </c>
      <c r="K20" s="140">
        <v>0.66320320965495572</v>
      </c>
      <c r="M20" s="236"/>
    </row>
    <row r="21" spans="2:13" ht="10.5" customHeight="1" x14ac:dyDescent="0.15">
      <c r="B21" s="142">
        <v>16</v>
      </c>
      <c r="C21" s="137" t="s">
        <v>1166</v>
      </c>
      <c r="D21" s="138">
        <v>87.955924415537794</v>
      </c>
      <c r="E21" s="139">
        <v>1.6676423663075164</v>
      </c>
      <c r="F21" s="140">
        <v>7.3519710973643706</v>
      </c>
      <c r="G21" s="142">
        <v>16</v>
      </c>
      <c r="H21" s="137" t="s">
        <v>1167</v>
      </c>
      <c r="I21" s="138">
        <v>88.831940349894396</v>
      </c>
      <c r="J21" s="139">
        <v>1.9931618207565467</v>
      </c>
      <c r="K21" s="140">
        <v>11.362389287379353</v>
      </c>
      <c r="M21" s="236"/>
    </row>
    <row r="22" spans="2:13" ht="10.5" customHeight="1" x14ac:dyDescent="0.15">
      <c r="B22" s="142">
        <v>17</v>
      </c>
      <c r="C22" s="137" t="s">
        <v>1168</v>
      </c>
      <c r="D22" s="138">
        <v>76.956408321848997</v>
      </c>
      <c r="E22" s="139">
        <v>1.4590917863595854</v>
      </c>
      <c r="F22" s="140">
        <v>12.196771114693659</v>
      </c>
      <c r="G22" s="142">
        <v>17</v>
      </c>
      <c r="H22" s="137" t="s">
        <v>1169</v>
      </c>
      <c r="I22" s="138">
        <v>88.330951048303902</v>
      </c>
      <c r="J22" s="139">
        <v>1.9819209006032263</v>
      </c>
      <c r="K22" s="140">
        <v>12.711938852192139</v>
      </c>
      <c r="M22" s="236"/>
    </row>
    <row r="23" spans="2:13" ht="10.5" customHeight="1" x14ac:dyDescent="0.15">
      <c r="B23" s="142">
        <v>18</v>
      </c>
      <c r="C23" s="137" t="s">
        <v>1167</v>
      </c>
      <c r="D23" s="138">
        <v>75.086827499999998</v>
      </c>
      <c r="E23" s="139">
        <v>1.4236445756518474</v>
      </c>
      <c r="F23" s="140">
        <v>10.246297580863507</v>
      </c>
      <c r="G23" s="142">
        <v>18</v>
      </c>
      <c r="H23" s="238" t="s">
        <v>937</v>
      </c>
      <c r="I23" s="138">
        <v>65.890750846262208</v>
      </c>
      <c r="J23" s="139">
        <v>1.4784201314353937</v>
      </c>
      <c r="K23" s="140">
        <v>15.84602904492905</v>
      </c>
      <c r="M23" s="236"/>
    </row>
    <row r="24" spans="2:13" ht="10.5" customHeight="1" x14ac:dyDescent="0.15">
      <c r="B24" s="142">
        <v>19</v>
      </c>
      <c r="C24" s="137" t="s">
        <v>1169</v>
      </c>
      <c r="D24" s="138">
        <v>71.419305113452992</v>
      </c>
      <c r="E24" s="139">
        <v>1.3541084329550563</v>
      </c>
      <c r="F24" s="140">
        <v>11.601146711615954</v>
      </c>
      <c r="G24" s="142">
        <v>19</v>
      </c>
      <c r="H24" s="137" t="s">
        <v>1170</v>
      </c>
      <c r="I24" s="138">
        <v>49.687448276113102</v>
      </c>
      <c r="J24" s="139">
        <v>1.1148594130070923</v>
      </c>
      <c r="K24" s="140">
        <v>-1.3456188149521073</v>
      </c>
      <c r="M24" s="236"/>
    </row>
    <row r="25" spans="2:13" ht="10.5" customHeight="1" x14ac:dyDescent="0.15">
      <c r="B25" s="142">
        <v>20</v>
      </c>
      <c r="C25" s="137" t="s">
        <v>1171</v>
      </c>
      <c r="D25" s="138">
        <v>60.262915427657902</v>
      </c>
      <c r="E25" s="139">
        <v>1.1425835331976333</v>
      </c>
      <c r="F25" s="140">
        <v>10.645973496540387</v>
      </c>
      <c r="G25" s="142">
        <v>20</v>
      </c>
      <c r="H25" s="137" t="s">
        <v>1172</v>
      </c>
      <c r="I25" s="138">
        <v>47.861213545005903</v>
      </c>
      <c r="J25" s="139">
        <v>1.0738833707474593</v>
      </c>
      <c r="K25" s="140">
        <v>6.2510315594349217</v>
      </c>
      <c r="M25" s="236"/>
    </row>
    <row r="26" spans="2:13" ht="10.5" customHeight="1" x14ac:dyDescent="0.15">
      <c r="B26" s="142">
        <v>21</v>
      </c>
      <c r="C26" s="137" t="s">
        <v>1044</v>
      </c>
      <c r="D26" s="138">
        <v>54.324147514118401</v>
      </c>
      <c r="E26" s="139">
        <v>1.0299846259370253</v>
      </c>
      <c r="F26" s="140">
        <v>12.373563000473771</v>
      </c>
      <c r="G26" s="142">
        <v>21</v>
      </c>
      <c r="H26" s="238" t="s">
        <v>1171</v>
      </c>
      <c r="I26" s="138">
        <v>47.648413752344105</v>
      </c>
      <c r="J26" s="139">
        <v>1.0691086869960094</v>
      </c>
      <c r="K26" s="140">
        <v>15.953750017204376</v>
      </c>
      <c r="M26" s="236"/>
    </row>
    <row r="27" spans="2:13" ht="10.5" customHeight="1" x14ac:dyDescent="0.15">
      <c r="B27" s="142">
        <v>22</v>
      </c>
      <c r="C27" s="137" t="s">
        <v>1170</v>
      </c>
      <c r="D27" s="138">
        <v>44.093545142026997</v>
      </c>
      <c r="E27" s="139">
        <v>0.83601263301085138</v>
      </c>
      <c r="F27" s="239">
        <v>11.786270796437639</v>
      </c>
      <c r="G27" s="142">
        <v>22</v>
      </c>
      <c r="H27" s="137" t="s">
        <v>1173</v>
      </c>
      <c r="I27" s="138">
        <v>46.304158673404999</v>
      </c>
      <c r="J27" s="139">
        <v>1.0389470369167013</v>
      </c>
      <c r="K27" s="140">
        <v>9.3233668028707726</v>
      </c>
      <c r="M27" s="236"/>
    </row>
    <row r="28" spans="2:13" ht="10.5" customHeight="1" x14ac:dyDescent="0.15">
      <c r="B28" s="142">
        <v>23</v>
      </c>
      <c r="C28" s="137" t="s">
        <v>1173</v>
      </c>
      <c r="D28" s="138">
        <v>42.793472405637303</v>
      </c>
      <c r="E28" s="139">
        <v>0.81136328290861093</v>
      </c>
      <c r="F28" s="141">
        <v>8.9775083156166779</v>
      </c>
      <c r="G28" s="142">
        <v>23</v>
      </c>
      <c r="H28" s="137" t="s">
        <v>1174</v>
      </c>
      <c r="I28" s="138">
        <v>44.378013244666903</v>
      </c>
      <c r="J28" s="139">
        <v>0.9957292538235496</v>
      </c>
      <c r="K28" s="141">
        <v>9.1981257303222641</v>
      </c>
      <c r="M28" s="236"/>
    </row>
    <row r="29" spans="2:13" ht="10.5" customHeight="1" x14ac:dyDescent="0.15">
      <c r="B29" s="142">
        <v>24</v>
      </c>
      <c r="C29" s="137" t="s">
        <v>1042</v>
      </c>
      <c r="D29" s="138">
        <v>32.638389183649096</v>
      </c>
      <c r="E29" s="139">
        <v>0.61882313138500855</v>
      </c>
      <c r="F29" s="141">
        <v>13.878198229112963</v>
      </c>
      <c r="G29" s="142">
        <v>24</v>
      </c>
      <c r="H29" s="137" t="s">
        <v>776</v>
      </c>
      <c r="I29" s="138">
        <v>36.294443796799506</v>
      </c>
      <c r="J29" s="139">
        <v>0.81435460484637534</v>
      </c>
      <c r="K29" s="141">
        <v>6.8767289753960696</v>
      </c>
      <c r="M29" s="236"/>
    </row>
    <row r="30" spans="2:13" ht="10.5" customHeight="1" x14ac:dyDescent="0.15">
      <c r="B30" s="142">
        <v>25</v>
      </c>
      <c r="C30" s="137" t="s">
        <v>1175</v>
      </c>
      <c r="D30" s="138">
        <v>32.562418834875302</v>
      </c>
      <c r="E30" s="139">
        <v>0.61738273526569998</v>
      </c>
      <c r="F30" s="140">
        <v>9.6196487986513972</v>
      </c>
      <c r="G30" s="142">
        <v>25</v>
      </c>
      <c r="H30" s="137" t="s">
        <v>1176</v>
      </c>
      <c r="I30" s="138">
        <v>34.660865757314504</v>
      </c>
      <c r="J30" s="139">
        <v>0.77770128660630267</v>
      </c>
      <c r="K30" s="140">
        <v>3.2633376607655808</v>
      </c>
      <c r="M30" s="236"/>
    </row>
    <row r="31" spans="2:13" ht="10.5" customHeight="1" x14ac:dyDescent="0.15">
      <c r="B31" s="142">
        <v>26</v>
      </c>
      <c r="C31" s="137" t="s">
        <v>1172</v>
      </c>
      <c r="D31" s="138">
        <v>32.323109759547798</v>
      </c>
      <c r="E31" s="139">
        <v>0.61284544053188983</v>
      </c>
      <c r="F31" s="140">
        <v>9.7197962280449257</v>
      </c>
      <c r="G31" s="142">
        <v>26</v>
      </c>
      <c r="H31" s="137" t="s">
        <v>1177</v>
      </c>
      <c r="I31" s="138">
        <v>32.416336661934402</v>
      </c>
      <c r="J31" s="139">
        <v>0.7273397873430012</v>
      </c>
      <c r="K31" s="140">
        <v>-3.7310236188850432</v>
      </c>
      <c r="M31" s="236"/>
    </row>
    <row r="32" spans="2:13" ht="10.5" customHeight="1" x14ac:dyDescent="0.15">
      <c r="B32" s="142">
        <v>27</v>
      </c>
      <c r="C32" s="238" t="s">
        <v>1178</v>
      </c>
      <c r="D32" s="138">
        <v>30.881335750589997</v>
      </c>
      <c r="E32" s="139">
        <v>0.58550943746039774</v>
      </c>
      <c r="F32" s="141">
        <v>10.572758159439362</v>
      </c>
      <c r="G32" s="142">
        <v>27</v>
      </c>
      <c r="H32" s="238" t="s">
        <v>1179</v>
      </c>
      <c r="I32" s="138">
        <v>30.846693890559902</v>
      </c>
      <c r="J32" s="139">
        <v>0.69212101319704322</v>
      </c>
      <c r="K32" s="141">
        <v>13.820556267902697</v>
      </c>
      <c r="M32" s="236"/>
    </row>
    <row r="33" spans="2:13" ht="10.5" customHeight="1" x14ac:dyDescent="0.15">
      <c r="B33" s="142">
        <v>28</v>
      </c>
      <c r="C33" s="137" t="s">
        <v>1174</v>
      </c>
      <c r="D33" s="138">
        <v>27.067129400000002</v>
      </c>
      <c r="E33" s="139">
        <v>0.51319217007505946</v>
      </c>
      <c r="F33" s="140">
        <v>13.566651179013661</v>
      </c>
      <c r="G33" s="142">
        <v>28</v>
      </c>
      <c r="H33" s="137" t="s">
        <v>1180</v>
      </c>
      <c r="I33" s="138">
        <v>30.566446188975899</v>
      </c>
      <c r="J33" s="139">
        <v>0.6858329706646854</v>
      </c>
      <c r="K33" s="140">
        <v>13.95631631952603</v>
      </c>
      <c r="M33" s="236"/>
    </row>
    <row r="34" spans="2:13" ht="10.5" customHeight="1" x14ac:dyDescent="0.15">
      <c r="B34" s="142">
        <v>29</v>
      </c>
      <c r="C34" s="137" t="s">
        <v>1181</v>
      </c>
      <c r="D34" s="138">
        <v>24.9994865233563</v>
      </c>
      <c r="E34" s="139">
        <v>0.47398970722338296</v>
      </c>
      <c r="F34" s="141">
        <v>20.115338093623183</v>
      </c>
      <c r="G34" s="142">
        <v>29</v>
      </c>
      <c r="H34" s="137" t="s">
        <v>1042</v>
      </c>
      <c r="I34" s="138">
        <v>29.7201239177225</v>
      </c>
      <c r="J34" s="139">
        <v>0.6668436608232704</v>
      </c>
      <c r="K34" s="141">
        <v>6.3467733326511286</v>
      </c>
      <c r="M34" s="236"/>
    </row>
    <row r="35" spans="2:13" ht="10.5" customHeight="1" x14ac:dyDescent="0.15">
      <c r="B35" s="142">
        <v>30</v>
      </c>
      <c r="C35" s="137" t="s">
        <v>1182</v>
      </c>
      <c r="D35" s="138">
        <v>23.982272909966799</v>
      </c>
      <c r="E35" s="139">
        <v>0.45470335978805981</v>
      </c>
      <c r="F35" s="141">
        <v>4.7677335985127067</v>
      </c>
      <c r="G35" s="142">
        <v>30</v>
      </c>
      <c r="H35" s="238" t="s">
        <v>1044</v>
      </c>
      <c r="I35" s="138">
        <v>29.135262619111998</v>
      </c>
      <c r="J35" s="139">
        <v>0.65372086730736878</v>
      </c>
      <c r="K35" s="141">
        <v>8.8419073208396703</v>
      </c>
      <c r="M35" s="236"/>
    </row>
    <row r="36" spans="2:13" ht="12" customHeight="1" x14ac:dyDescent="0.15">
      <c r="B36" s="142"/>
      <c r="C36" s="145" t="s">
        <v>1150</v>
      </c>
      <c r="D36" s="146">
        <v>4798.3316759744657</v>
      </c>
      <c r="E36" s="147">
        <v>90.976261617651673</v>
      </c>
      <c r="F36" s="148" t="s">
        <v>1115</v>
      </c>
      <c r="G36" s="149"/>
      <c r="H36" s="150" t="s">
        <v>1150</v>
      </c>
      <c r="I36" s="146">
        <v>3912.3273479122017</v>
      </c>
      <c r="J36" s="147">
        <v>87.782631668808122</v>
      </c>
      <c r="K36" s="148" t="s">
        <v>1115</v>
      </c>
      <c r="M36" s="143"/>
    </row>
    <row r="37" spans="2:13" ht="12" customHeight="1" x14ac:dyDescent="0.15">
      <c r="B37" s="130"/>
      <c r="C37" s="184" t="s">
        <v>5</v>
      </c>
      <c r="D37" s="153">
        <v>5274.2678042108801</v>
      </c>
      <c r="E37" s="154">
        <v>100</v>
      </c>
      <c r="F37" s="155">
        <v>9.810407716768923</v>
      </c>
      <c r="G37" s="156"/>
      <c r="H37" s="184" t="s">
        <v>5</v>
      </c>
      <c r="I37" s="153">
        <v>4456.8353369409997</v>
      </c>
      <c r="J37" s="154">
        <v>100</v>
      </c>
      <c r="K37" s="155">
        <v>9.9015731272979934</v>
      </c>
    </row>
    <row r="38" spans="2:13" ht="3.75" customHeight="1" x14ac:dyDescent="0.15">
      <c r="B38" s="170"/>
      <c r="C38" s="170"/>
      <c r="D38" s="170"/>
      <c r="E38" s="170"/>
      <c r="F38" s="170"/>
      <c r="G38" s="170"/>
      <c r="H38" s="170"/>
      <c r="I38" s="170"/>
      <c r="J38" s="170"/>
      <c r="K38" s="170"/>
    </row>
    <row r="39" spans="2:13" ht="3.75" customHeight="1" x14ac:dyDescent="0.15"/>
    <row r="40" spans="2:13" s="193" customFormat="1" ht="9.75" customHeight="1" x14ac:dyDescent="0.15">
      <c r="B40" s="240" t="s">
        <v>1183</v>
      </c>
      <c r="C40" s="329" t="s">
        <v>1184</v>
      </c>
      <c r="D40" s="329"/>
      <c r="E40" s="329"/>
      <c r="F40" s="329"/>
      <c r="G40" s="329"/>
      <c r="H40" s="329"/>
      <c r="I40" s="329"/>
      <c r="J40" s="329"/>
      <c r="K40" s="329"/>
    </row>
    <row r="41" spans="2:13" ht="9" customHeight="1" x14ac:dyDescent="0.15">
      <c r="B41" s="164" t="s">
        <v>1185</v>
      </c>
      <c r="C41" s="241"/>
      <c r="D41" s="241"/>
      <c r="E41" s="241"/>
      <c r="F41" s="241"/>
      <c r="G41" s="241"/>
      <c r="H41" s="241"/>
      <c r="I41" s="241"/>
      <c r="J41" s="241"/>
      <c r="K41" s="241"/>
    </row>
    <row r="42" spans="2:13" ht="3.75" customHeight="1" x14ac:dyDescent="0.15">
      <c r="B42" s="170"/>
      <c r="C42" s="170"/>
      <c r="D42" s="170"/>
      <c r="E42" s="170"/>
      <c r="F42" s="170"/>
      <c r="G42" s="170"/>
      <c r="H42" s="170"/>
      <c r="I42" s="170"/>
      <c r="J42" s="170"/>
      <c r="K42" s="170"/>
    </row>
  </sheetData>
  <mergeCells count="3">
    <mergeCell ref="B2:K2"/>
    <mergeCell ref="B3:K3"/>
    <mergeCell ref="C40:K40"/>
  </mergeCells>
  <conditionalFormatting sqref="F6:F37 K6:K37">
    <cfRule type="cellIs" dxfId="1" priority="1" stopIfTrue="1" operator="lessThan">
      <formula>-100</formula>
    </cfRule>
    <cfRule type="cellIs" dxfId="0" priority="2" stopIfTrue="1" operator="between">
      <formula>500</formula>
      <formula>999999999</formula>
    </cfRule>
  </conditionalFormatting>
  <printOptions horizontalCentered="1"/>
  <pageMargins left="0.78740157480314965" right="0.78740157480314965" top="0.31496062992126" bottom="0" header="0" footer="0"/>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c8a7c7b0-1898-4527-8eae-bcca2088138c</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E0068267-3DDB-47AD-A19E-D524CB4B223F}">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14</vt:i4>
      </vt:variant>
    </vt:vector>
  </HeadingPairs>
  <TitlesOfParts>
    <vt:vector size="52" baseType="lpstr">
      <vt:lpstr>Contents</vt:lpstr>
      <vt:lpstr>Table 1</vt:lpstr>
      <vt:lpstr>Table 2</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Appendix Table 1</vt:lpstr>
      <vt:lpstr>Appendix Table 2</vt:lpstr>
      <vt:lpstr>Appendix Table 3</vt:lpstr>
      <vt:lpstr>Appendix Table 4</vt:lpstr>
      <vt:lpstr>Appendix Table 5</vt:lpstr>
      <vt:lpstr>'Appendix Table 1'!growth_e</vt:lpstr>
      <vt:lpstr>'Appendix Table 2'!growth_e</vt:lpstr>
      <vt:lpstr>'Appendix Table 4'!growth_e</vt:lpstr>
      <vt:lpstr>'Appendix Table 5'!growth_e</vt:lpstr>
      <vt:lpstr>'Appendix Table 1'!Labels</vt:lpstr>
      <vt:lpstr>'Appendix Table 2'!Labels</vt:lpstr>
      <vt:lpstr>'Appendix Table 4'!Labels</vt:lpstr>
      <vt:lpstr>'Appendix Table 5'!Labels</vt:lpstr>
      <vt:lpstr>'Appendix Table 1'!Print_Area</vt:lpstr>
      <vt:lpstr>'Appendix Table 2'!Print_Area</vt:lpstr>
      <vt:lpstr>'Appendix Table 4'!Print_Area</vt:lpstr>
      <vt:lpstr>'Appendix Table 5'!Print_Area</vt:lpstr>
      <vt:lpstr>'Appendix Table 1'!Values</vt:lpstr>
      <vt:lpstr>'Appendix Table 1'!values_e</vt:lpstr>
    </vt:vector>
  </TitlesOfParts>
  <Company>WTO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Mahony, Duncan</dc:creator>
  <cp:lastModifiedBy>Mahony, Duncan</cp:lastModifiedBy>
  <dcterms:created xsi:type="dcterms:W3CDTF">2026-10-12T12:46:38Z</dcterms:created>
  <dcterms:modified xsi:type="dcterms:W3CDTF">2026-10-14T10:01:28Z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c8a7c7b0-1898-4527-8eae-bcca2088138c</vt:lpwstr>
  </property>
  <property fmtid="{D5CDD505-2E9C-101B-9397-08002B2CF9AE}" pid="3" name="WTOCLASSIFICATION">
    <vt:lpwstr>INTERNAL</vt:lpwstr>
  </property>
</Properties>
</file>